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3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</sheets>
  <definedNames>
    <definedName name="_xlnm.Print_Area" localSheetId="0">'2002'!$A$1:$M$252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<sst xmlns="http://schemas.openxmlformats.org/spreadsheetml/2006/main" count="2895" uniqueCount="705">
  <si>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</si>
  <si>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</si>
  <si>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</si>
  <si>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</si>
  <si>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</si>
  <si>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VALOR</t>
  </si>
  <si>
    <t xml:space="preserve">VALOR </t>
  </si>
  <si>
    <t>DEPREC.</t>
  </si>
  <si>
    <t>PROV.</t>
  </si>
  <si>
    <t>Nº</t>
  </si>
  <si>
    <t>CODIGO</t>
  </si>
  <si>
    <t>DESCRIPCION</t>
  </si>
  <si>
    <t>DE</t>
  </si>
  <si>
    <t>ACTUAL</t>
  </si>
  <si>
    <t>ACUMU.</t>
  </si>
  <si>
    <t>DE EJERC.</t>
  </si>
  <si>
    <t>ADQUISIC.</t>
  </si>
  <si>
    <t>O/C.                            N/E.0035</t>
  </si>
  <si>
    <t>PECOSA Nº 0802 - 27 / 03 / 02</t>
  </si>
  <si>
    <t>FECHA DE INGRESO/ 25-02-2002 JEF. DENTAL</t>
  </si>
  <si>
    <t>IMPRESORA MATRICIAL DE PUNTOS PLANILLERA DE 9</t>
  </si>
  <si>
    <t>EPSON(FX-218,M P921A S.BCN PINES DE 2 ENCHUFES</t>
  </si>
  <si>
    <t>MAS 2 CATALOGOS</t>
  </si>
  <si>
    <t>MARCA/ EPSON</t>
  </si>
  <si>
    <t>MODELO/ FX - 2180</t>
  </si>
  <si>
    <t>SERIE Nº P921A</t>
  </si>
  <si>
    <t>PROV/ AREA DE CONTROL DE BIENES PATRIMONIALES</t>
  </si>
  <si>
    <t>IMPRESORA EPSON , STYLUS C20SX</t>
  </si>
  <si>
    <t>MODELO/ STYLUS C20SX</t>
  </si>
  <si>
    <t>SERIE Nº DLME029609</t>
  </si>
  <si>
    <t>PROV/ CORPORACION MEDICO S.A.C.</t>
  </si>
  <si>
    <t>O/C.                            N/E.0123</t>
  </si>
  <si>
    <t>PECOSA Nº</t>
  </si>
  <si>
    <t>FECHA DE INGRESO/ 22-05-2002 UNIDAD DE EMERG.</t>
  </si>
  <si>
    <t>IMPRESORA STYLUS COLOR 880</t>
  </si>
  <si>
    <t xml:space="preserve">MARCA/ </t>
  </si>
  <si>
    <t xml:space="preserve">MODELO/ </t>
  </si>
  <si>
    <t xml:space="preserve">SERIE Nº </t>
  </si>
  <si>
    <t>PROV/  F.J., S,R. LTDA.,</t>
  </si>
  <si>
    <t>O/C.1814                            N/E.  C/U. 680.00</t>
  </si>
  <si>
    <t>FECHA DE INGRESO/ 20-06-2002 DIREC. GENERAL</t>
  </si>
  <si>
    <t>FECHA DE INGRESO/ 20-06-2002 UNIDAD DE LOGISTICA</t>
  </si>
  <si>
    <t>FECHA DE INGRESO/ 20-06-2002 DIREC. ADMINISTRATIVA</t>
  </si>
  <si>
    <t>FECHA DE INGRESO/ 20-06-2002 OF. DE AUDIT. INTERNA</t>
  </si>
  <si>
    <t>FECHA DE INGRESO/ 20-06-2002 AREA DE PROGRAMACI.</t>
  </si>
  <si>
    <t>IMPRESORA EPSON FX-880 CARRO CHICO</t>
  </si>
  <si>
    <t>MARCA/  EPSON</t>
  </si>
  <si>
    <t>MODELO/ FX-880</t>
  </si>
  <si>
    <t>SERIE Nº DZLY000148</t>
  </si>
  <si>
    <t>PROV/ PRIME TECHNOLOGY S.A.C.</t>
  </si>
  <si>
    <t xml:space="preserve">O/C.1812                            N/E.  </t>
  </si>
  <si>
    <t>PECOSA Nº 2113 - 27 / 06 / 02</t>
  </si>
  <si>
    <t>FECHA DE INGRESO/ 12-06-2002 UNIDAD DE LOGIT.</t>
  </si>
  <si>
    <t>SERIE Nº DZLY000104</t>
  </si>
  <si>
    <t>FECHA DE INGRESO/ 12-06-2002 AREA DE INFORMACION</t>
  </si>
  <si>
    <t>SERIE Nº DZLY002785</t>
  </si>
  <si>
    <t>FECHA DE INGRESO/ 12-06-2002 OF. DE SISTEMA</t>
  </si>
  <si>
    <t xml:space="preserve">IMPRESORA </t>
  </si>
  <si>
    <t>MARCA/  HEWLET PAKARD</t>
  </si>
  <si>
    <t>MODELO/ HP-656</t>
  </si>
  <si>
    <t>SERIE Nº   JH21J110018</t>
  </si>
  <si>
    <t>PROV/ UNIVERSIDAD TECNOLOGICA DE LOS ANDES</t>
  </si>
  <si>
    <t>O/C.                            N/E.0171</t>
  </si>
  <si>
    <t>FECHA DE INGRESO/ 15-07-2002 OF.DE DOCEN. UNIVER</t>
  </si>
  <si>
    <t>IMPRESORA  A COLOR  MODELO C8942 A HP DESKJET-</t>
  </si>
  <si>
    <t>656, SERIE -TH25D1404</t>
  </si>
  <si>
    <t>MARCA/  HEWLETT- PACKARD</t>
  </si>
  <si>
    <t>MODELO/  656</t>
  </si>
  <si>
    <t>SERIE Nº TH25D14049</t>
  </si>
  <si>
    <t>PROV/INVERSIONES ROCAYA  S.A.C.</t>
  </si>
  <si>
    <t>O/C.                            N/E.0252</t>
  </si>
  <si>
    <t>FECHA DE INGRESO/ 12-11-2002 DIREC. GENERAL</t>
  </si>
  <si>
    <t>IMPRESORA  MARACA HEWLETT  PACKARD  MODELO</t>
  </si>
  <si>
    <t>DESKJES 3820 MONOCRONA Y C/ IMPUT 100-240VHP</t>
  </si>
  <si>
    <t>MARCA/  HEWLETT PACKARD</t>
  </si>
  <si>
    <t>MODELO/ DEKJET3820</t>
  </si>
  <si>
    <t>SERIE Nº CN26I1B0KX</t>
  </si>
  <si>
    <t>PROV/INFOTECH/ JAVIER A. MALLAUPOMA HUAMAN ,</t>
  </si>
  <si>
    <t>O/C.3515                            N/E.</t>
  </si>
  <si>
    <t>PECOSA Nº 4692 - 15 / 11 / 02</t>
  </si>
  <si>
    <t>FECHA DE INGRESO/ 08-11-2002 COMITÉ DE COSTO</t>
  </si>
  <si>
    <t>MARCA/ HELETT PACKARD</t>
  </si>
  <si>
    <t>MODELO/ DESKJES3820</t>
  </si>
  <si>
    <t>SERIE Nº CN26I1DOR2</t>
  </si>
  <si>
    <t>PECOSA Nº 4719 - 15 / 11 / 02</t>
  </si>
  <si>
    <t>FECHA DE INGRESO/ 08-11-2002 UNIDAD DE CONTAB.</t>
  </si>
  <si>
    <t>SERIE Nº CN27CIB23V</t>
  </si>
  <si>
    <t>PECOSA Nº 4720 - 15 / 11 / 02</t>
  </si>
  <si>
    <t>FECHA DE INGRESO/ 08-11-2002 CONSUT. DE PSICOLOG.</t>
  </si>
  <si>
    <t>MARCA/ HEWLETT PACKARD</t>
  </si>
  <si>
    <t>MODELO/ 3820 MONOCRONA</t>
  </si>
  <si>
    <t>SERIE Nº  CN26I1BOQH</t>
  </si>
  <si>
    <t>PECOSA Nº 4722 - 19 / 11 / 02</t>
  </si>
  <si>
    <t>FECHA DE INGRESO/ 08-11-2002 DIREC. GENERAL</t>
  </si>
  <si>
    <t>MARCA/ HELERTT PACKARD</t>
  </si>
  <si>
    <t>SERIE Nº CN26I1COC6</t>
  </si>
  <si>
    <t>MODELO/ HP3820</t>
  </si>
  <si>
    <t>SERIE Nº CN2711DOFT</t>
  </si>
  <si>
    <t>PECOSA Nº5759</t>
  </si>
  <si>
    <t>FECHA DE INGRESO/ 08-11-2002 ALMACEN CENTRAL</t>
  </si>
  <si>
    <t xml:space="preserve">           DIRECCION DE LOGISTICA</t>
  </si>
  <si>
    <t>CONTROL DE BIENES PATRIMONIALES</t>
  </si>
  <si>
    <t xml:space="preserve">                                                                    DESCRIPCION</t>
  </si>
  <si>
    <t xml:space="preserve">DE </t>
  </si>
  <si>
    <t>MODELO:</t>
  </si>
  <si>
    <t>MARCA:</t>
  </si>
  <si>
    <t>SERIE:</t>
  </si>
  <si>
    <t>CUENTA:</t>
  </si>
  <si>
    <t>332,03</t>
  </si>
  <si>
    <t>INFOTECH</t>
  </si>
  <si>
    <t>F/I.</t>
  </si>
  <si>
    <t>O/C.</t>
  </si>
  <si>
    <t>N/E.</t>
  </si>
  <si>
    <t>PECOSA:</t>
  </si>
  <si>
    <t xml:space="preserve">IMPRESORA HP </t>
  </si>
  <si>
    <t>3820</t>
  </si>
  <si>
    <t>SCH28K1482HJ</t>
  </si>
  <si>
    <t>ICS (INTERNATIONAL COMPUTER SYSTEM S.A)</t>
  </si>
  <si>
    <t>20/02/03</t>
  </si>
  <si>
    <t>N/E.  0049</t>
  </si>
  <si>
    <t>IMPRESORA HP DESKJET 3420</t>
  </si>
  <si>
    <t>HP</t>
  </si>
  <si>
    <t>DESKJET</t>
  </si>
  <si>
    <t>LABORATORIOS ROCHE</t>
  </si>
  <si>
    <t>31/03/03</t>
  </si>
  <si>
    <t>N/E.   0076</t>
  </si>
  <si>
    <t>IMPRESORA  DE PINES DE CARRO ANCHO</t>
  </si>
  <si>
    <t>FX - 2180</t>
  </si>
  <si>
    <t>EPSON</t>
  </si>
  <si>
    <t>332.03</t>
  </si>
  <si>
    <t>10-04-2003</t>
  </si>
  <si>
    <t>0989</t>
  </si>
  <si>
    <t>IMPRESORA   CARRO ANCHO</t>
  </si>
  <si>
    <t>FX - 880</t>
  </si>
  <si>
    <t>COMERCIALIZADORA MURSAL S.A.C.</t>
  </si>
  <si>
    <t>05-05-2003</t>
  </si>
  <si>
    <t>1239</t>
  </si>
  <si>
    <t xml:space="preserve">IMPRESORA DE INYECCION  </t>
  </si>
  <si>
    <t>DESKJET 3820 USB</t>
  </si>
  <si>
    <t>H P</t>
  </si>
  <si>
    <t>INFOTECH / JAVIER A. MALLAUPOMA HUAMAN</t>
  </si>
  <si>
    <t>14-05-2003</t>
  </si>
  <si>
    <t>1266</t>
  </si>
  <si>
    <t>07-05-2003</t>
  </si>
  <si>
    <t>1269</t>
  </si>
  <si>
    <t>15-05-2003</t>
  </si>
  <si>
    <t>1400</t>
  </si>
  <si>
    <t>IMPRESORA   DE 9 PINES CARRO ANCHO</t>
  </si>
  <si>
    <t>02-06-2003</t>
  </si>
  <si>
    <t>1278</t>
  </si>
  <si>
    <t>IMPRESORA  DE INYECCION TINTA DE 4 COLORES</t>
  </si>
  <si>
    <t>COMPATIBLE</t>
  </si>
  <si>
    <t xml:space="preserve">EPSON </t>
  </si>
  <si>
    <t>C62</t>
  </si>
  <si>
    <t>COMPU-SISTEMAS DEL PERU</t>
  </si>
  <si>
    <t>08/07/2003</t>
  </si>
  <si>
    <t>1928</t>
  </si>
  <si>
    <t>IMPRESORA EPSON 1180 CARRO ANCHO CON CABLE</t>
  </si>
  <si>
    <t>1180</t>
  </si>
  <si>
    <t>MACARDO DATA S.A.C.</t>
  </si>
  <si>
    <t>08/07/03</t>
  </si>
  <si>
    <t>1933</t>
  </si>
  <si>
    <t>IMPRESORA HP LASER JET 1300 PARALELO/USB 20PPM, 1200PPP,220V. A4</t>
  </si>
  <si>
    <t>LASER JET 1300</t>
  </si>
  <si>
    <t>COMERCIALIZADORA MURZAL S.A.C.</t>
  </si>
  <si>
    <t>11/08/03</t>
  </si>
  <si>
    <t>2221</t>
  </si>
  <si>
    <t>08/08/03</t>
  </si>
  <si>
    <t>2257</t>
  </si>
  <si>
    <t>IMPRESORA  EPSON 1180 CARRO ANCHO</t>
  </si>
  <si>
    <t>SALDO</t>
  </si>
  <si>
    <t>12/09/03</t>
  </si>
  <si>
    <t>2495</t>
  </si>
  <si>
    <t>IMPRESORA FX 2190 EPSON CARRO ANCHO</t>
  </si>
  <si>
    <t>FX 2190</t>
  </si>
  <si>
    <t>01/12/03</t>
  </si>
  <si>
    <t>3268</t>
  </si>
  <si>
    <t>IMPRESORA HP LASERJET 1015</t>
  </si>
  <si>
    <t>MARCA: HP</t>
  </si>
  <si>
    <t>MODELO: LASER JET 1015</t>
  </si>
  <si>
    <t>O/C 0461  N/E</t>
  </si>
  <si>
    <t>PECOSA :</t>
  </si>
  <si>
    <t>FECHA DE INGRESO  03-03-2.004</t>
  </si>
  <si>
    <t>FECHA DE INGRESO 03-03-2.004</t>
  </si>
  <si>
    <t>IMPRESORA HP LASERJET</t>
  </si>
  <si>
    <t>MARCA : HP</t>
  </si>
  <si>
    <t>MODELO : LASER JET 1015</t>
  </si>
  <si>
    <t>O/C 0461 N/E</t>
  </si>
  <si>
    <t>FECHA DE INGRESO   03-03-2.004</t>
  </si>
  <si>
    <t>IMPRESORA HP LASER JET</t>
  </si>
  <si>
    <t>MODELO: LASER  JET 1015</t>
  </si>
  <si>
    <t>MODELO: LASERJET 1015</t>
  </si>
  <si>
    <t>IMPRESORA  EPSON FX-890 ORIGINAL</t>
  </si>
  <si>
    <t>MARCA:   EPSON</t>
  </si>
  <si>
    <t>MODELO:  FX-890</t>
  </si>
  <si>
    <t>O/C 0715   N/E</t>
  </si>
  <si>
    <t xml:space="preserve">PECOSA </t>
  </si>
  <si>
    <t>FECHA DE INGRESO  05-04-2.004</t>
  </si>
  <si>
    <t>IMPRESORA  EPSON FX - 890 ORIGINAL</t>
  </si>
  <si>
    <t>MARCA : EPSON</t>
  </si>
  <si>
    <t>MODELO: FX-890</t>
  </si>
  <si>
    <t>PECOSA</t>
  </si>
  <si>
    <t>IMPRESORA EPSON FX-890 ORIGINAL</t>
  </si>
  <si>
    <t>MARCA:  EPSON</t>
  </si>
  <si>
    <t>MODELO : FX-890</t>
  </si>
  <si>
    <t>O/C 0715  N/E</t>
  </si>
  <si>
    <t>FECHA DE INGRESO</t>
  </si>
  <si>
    <t>MARCA: EPSON</t>
  </si>
  <si>
    <t>IMPRESORA EPSON FX-890  ORIGINAL</t>
  </si>
  <si>
    <t>O/C  0715  N/E</t>
  </si>
  <si>
    <t>O/C1109  N/E</t>
  </si>
  <si>
    <t>FECHA DE INGRESO 07-05-2.004</t>
  </si>
  <si>
    <t>IMPRESORA HP LASER JET 1015</t>
  </si>
  <si>
    <t>MARCA HP</t>
  </si>
  <si>
    <t>O/C 1109 N/E</t>
  </si>
  <si>
    <t>FECHA DE INGRESO   07-05-2.004</t>
  </si>
  <si>
    <t>MODELO: LASER JET1015</t>
  </si>
  <si>
    <t>O/C 1109  N/E</t>
  </si>
  <si>
    <t>IMPRESORA HP LASER JET1015</t>
  </si>
  <si>
    <t>MARCA:HP</t>
  </si>
  <si>
    <t>O/C1109 N/E</t>
  </si>
  <si>
    <t>FECHA DE INGRESO  07-05-2.004</t>
  </si>
  <si>
    <t>O/C 1109    N/E</t>
  </si>
  <si>
    <t>FECHA DE INGRESO    07-05-2.004</t>
  </si>
  <si>
    <t>IMPRESORA  HP LASER JET 1015</t>
  </si>
  <si>
    <t xml:space="preserve">O/C 1109   N/E </t>
  </si>
  <si>
    <t>IMPRESORA  CARRO ANCHO PARA PAPEL</t>
  </si>
  <si>
    <t>CONTINUO</t>
  </si>
  <si>
    <t>MARCA:                        MODELO: FX-2190</t>
  </si>
  <si>
    <t>SERIE:                        O/C1807  N/E</t>
  </si>
  <si>
    <t>FECHA DE INGRESO: 17-07-2.004</t>
  </si>
  <si>
    <t>IMPRESORA  LASER</t>
  </si>
  <si>
    <t>MARCA:  HP        MODELO: LASERJET 1015</t>
  </si>
  <si>
    <t>SERIE:                        O/C1809  N/E</t>
  </si>
  <si>
    <t>FECHA DE INGRESO: 16-07-2.004</t>
  </si>
  <si>
    <t>MARCA: HP        MODELO: LASERJET 1015</t>
  </si>
  <si>
    <t>SERIE:                        O/C1809 N/E</t>
  </si>
  <si>
    <t>MARCA: HP       MODELO: LASERJET 1015</t>
  </si>
  <si>
    <t>SERIE:                        O/C 1809 N/E</t>
  </si>
  <si>
    <t>IMPRESORA LASER</t>
  </si>
  <si>
    <t>MARCA: HP      MODELO: LASERJET 1015</t>
  </si>
  <si>
    <t>MARCA: HP     MODELO: LASERJET 1015</t>
  </si>
  <si>
    <t>SERIE:                       O/C 1809 N/E</t>
  </si>
  <si>
    <t>IMPRESORA  CARRO CHICO PARA PAPEL</t>
  </si>
  <si>
    <t>MARCA:  EPSON        MODELO: FX  890</t>
  </si>
  <si>
    <t>SERIE:                          O/C 1808 N/E</t>
  </si>
  <si>
    <t>FECHA DE INGRESO: 03-08-2.004</t>
  </si>
  <si>
    <t>IMPRESORA</t>
  </si>
  <si>
    <t>MARCA: EPSON STYLUS MODELO: C65</t>
  </si>
  <si>
    <t>SERIE:                          O/C 2477  N/E</t>
  </si>
  <si>
    <t>FECHA DE INGRESO: 30 -09-2.004</t>
  </si>
  <si>
    <t>SERIE:                          O/C 2477 N/E</t>
  </si>
  <si>
    <t>FECHA DE INGRESO: 30-09-2.004</t>
  </si>
  <si>
    <t>IMPRESORA CARRO ANGOSTO ORIGINAL</t>
  </si>
  <si>
    <t>MARCA: EPSON     MODELO: FX-890</t>
  </si>
  <si>
    <t>SERIE:                      O/C:            N/E3150</t>
  </si>
  <si>
    <t>FECHA DE INGRESO:  01-12-2.004</t>
  </si>
  <si>
    <t>IMPRESORA  CARRO ANGOSTO ORIGINAL</t>
  </si>
  <si>
    <t>FECHA DE INGRESO: 01-12-2.004</t>
  </si>
  <si>
    <t>MARCA: EPSON      MODELO: FX-890</t>
  </si>
  <si>
    <t>MARCA: EPSON       MODELO: FX-890</t>
  </si>
  <si>
    <t>SERIE:                      O/C:            N/E 3150</t>
  </si>
  <si>
    <t>SERIE:                      O/C:           N/E3150</t>
  </si>
  <si>
    <t>SERIE:                        O/C  3174 N/E</t>
  </si>
  <si>
    <t>FECHA DE INGRESO: 03-12-2.004</t>
  </si>
  <si>
    <t>DEP.</t>
  </si>
  <si>
    <t>REGULARI-</t>
  </si>
  <si>
    <t>ZACION</t>
  </si>
  <si>
    <t>PECOSA N°</t>
  </si>
  <si>
    <t>EQUIPO MULTIFUNCIONAL</t>
  </si>
  <si>
    <t>COPIADORA IMPRESORA Y SCANNER</t>
  </si>
  <si>
    <t>MARCA: KONICA MINOLTA</t>
  </si>
  <si>
    <t>MODELO: DIALTA 2011</t>
  </si>
  <si>
    <t>O/C 0434 N/E</t>
  </si>
  <si>
    <t>FECHA DE INGRESO  09/03/2005</t>
  </si>
  <si>
    <t>IMPRESORA MATRIZ DE PUNTO</t>
  </si>
  <si>
    <t>DE CARRO ANCHO</t>
  </si>
  <si>
    <t>MODELO: FX-2190</t>
  </si>
  <si>
    <t>O/C 0468 N/E</t>
  </si>
  <si>
    <t>MARCA: QMS MINOLTA</t>
  </si>
  <si>
    <t>SERIE: 4221007923</t>
  </si>
  <si>
    <t>O/C  N/E 0052</t>
  </si>
  <si>
    <t>FECHA DE INGRESO 11/03/2005</t>
  </si>
  <si>
    <t>IMPRESORA A INYECCION DE TINTA</t>
  </si>
  <si>
    <t>MODELO: C-45</t>
  </si>
  <si>
    <t>O/C 0800 N/E</t>
  </si>
  <si>
    <t>FECHA DE INGRESO  27/04/2005</t>
  </si>
  <si>
    <t xml:space="preserve">IMPRESORA MATRIZ DE PUNTO </t>
  </si>
  <si>
    <t xml:space="preserve">MARCA : EPSON </t>
  </si>
  <si>
    <t>O/C 1313</t>
  </si>
  <si>
    <t xml:space="preserve">PECOSA Nº </t>
  </si>
  <si>
    <t>FECHA DE INGRESO : 30/05/2005</t>
  </si>
  <si>
    <t xml:space="preserve">IMPRESORA  LASER </t>
  </si>
  <si>
    <t xml:space="preserve">MARCA : HP LASER JET </t>
  </si>
  <si>
    <t>MODELO 1015-USB</t>
  </si>
  <si>
    <t>O/C 1792</t>
  </si>
  <si>
    <t>FECHA DE INGRESO : 01/09/2005</t>
  </si>
  <si>
    <t>MODELO 1022-USB</t>
  </si>
  <si>
    <t>SERIE: CNC 1700194</t>
  </si>
  <si>
    <t>MODELO: LASERJET 1160</t>
  </si>
  <si>
    <t>O/C         N/E 0215</t>
  </si>
  <si>
    <t>FECHA DE INGRESO 08/09/2005</t>
  </si>
  <si>
    <t>IMPRESORA DE CODIGO DE BARRAS</t>
  </si>
  <si>
    <t>MARCA: ZEBRA</t>
  </si>
  <si>
    <t>SERIE: RS-232CY</t>
  </si>
  <si>
    <t>MODELO: TLP 2844</t>
  </si>
  <si>
    <t xml:space="preserve">O/C  2719    N/E </t>
  </si>
  <si>
    <t>FECHA DE INGRESO 14/10/2005</t>
  </si>
  <si>
    <t>MODELO:  C45</t>
  </si>
  <si>
    <t xml:space="preserve">O/C  3626    N/E </t>
  </si>
  <si>
    <t>FECHA DE INGRESO 28/12/2005</t>
  </si>
  <si>
    <t xml:space="preserve">O/C  4118    N/E </t>
  </si>
  <si>
    <t>FECHA DE INGRESO 30/12/2005</t>
  </si>
  <si>
    <t>TOTAL DEL AÑO 2002:</t>
  </si>
  <si>
    <t>TOTAL DEL AÑO 2003:</t>
  </si>
  <si>
    <t>TOTAL DEL AÑO 2004:</t>
  </si>
  <si>
    <t>TOTAL DEL AÑO 2005:</t>
  </si>
  <si>
    <t>CODIGO DE LA CUENTA INVENTARIADA  :  332.03   -  IMPRESORAS</t>
  </si>
  <si>
    <t>REGULARIZ.</t>
  </si>
  <si>
    <t>IMPRES.</t>
  </si>
  <si>
    <t>ENERO</t>
  </si>
  <si>
    <t>IMPRESORAS</t>
  </si>
  <si>
    <t>2006</t>
  </si>
  <si>
    <t>REGULAR.</t>
  </si>
  <si>
    <t>IMPRESOR.</t>
  </si>
  <si>
    <t>REGUL.</t>
  </si>
  <si>
    <t>740836500052</t>
  </si>
  <si>
    <t>SERIE:FY6Y586365</t>
  </si>
  <si>
    <t>740836500051</t>
  </si>
  <si>
    <t>SERIE:FY6Y586281</t>
  </si>
  <si>
    <t>740836500053</t>
  </si>
  <si>
    <t>740836500054</t>
  </si>
  <si>
    <t>740836500055</t>
  </si>
  <si>
    <t>740836500056</t>
  </si>
  <si>
    <t>740836500058</t>
  </si>
  <si>
    <t>SERIE:FY6Y587371</t>
  </si>
  <si>
    <t>SERIE:FY6Y587034</t>
  </si>
  <si>
    <t>SERIE:FY6Y585867</t>
  </si>
  <si>
    <t>SERIE:FY6Y283852</t>
  </si>
  <si>
    <t>SERIE:FY6Y586333</t>
  </si>
  <si>
    <t>740836500059</t>
  </si>
  <si>
    <t>740838750001</t>
  </si>
  <si>
    <t>740841000027</t>
  </si>
  <si>
    <t>740841000025</t>
  </si>
  <si>
    <t>740841000026</t>
  </si>
  <si>
    <t>740841000033</t>
  </si>
  <si>
    <t>740845500121</t>
  </si>
  <si>
    <t>740845500128</t>
  </si>
  <si>
    <t>740845500125</t>
  </si>
  <si>
    <t>740841000031</t>
  </si>
  <si>
    <t>740841000034</t>
  </si>
  <si>
    <t>740841000028</t>
  </si>
  <si>
    <t>740841000030</t>
  </si>
  <si>
    <t>740841000032</t>
  </si>
  <si>
    <t>740845500122</t>
  </si>
  <si>
    <t>740845500123</t>
  </si>
  <si>
    <t>740845500126</t>
  </si>
  <si>
    <t>740845500127</t>
  </si>
  <si>
    <t>740836500045</t>
  </si>
  <si>
    <t>740836500057</t>
  </si>
  <si>
    <t>740841000024</t>
  </si>
  <si>
    <t>740845500119</t>
  </si>
  <si>
    <t>742227260006</t>
  </si>
  <si>
    <t>740845500112</t>
  </si>
  <si>
    <t>740845500113</t>
  </si>
  <si>
    <t>740845500114</t>
  </si>
  <si>
    <t>740845500115</t>
  </si>
  <si>
    <t>740845500116</t>
  </si>
  <si>
    <t>740845500117</t>
  </si>
  <si>
    <t>740845500118</t>
  </si>
  <si>
    <t>740841000015</t>
  </si>
  <si>
    <t>740841000016</t>
  </si>
  <si>
    <t>740841000017</t>
  </si>
  <si>
    <t>740841000018</t>
  </si>
  <si>
    <t>740845500109</t>
  </si>
  <si>
    <t>740841000007</t>
  </si>
  <si>
    <t>740841000008</t>
  </si>
  <si>
    <t>740841000009</t>
  </si>
  <si>
    <t>740841000014</t>
  </si>
  <si>
    <t>740841000021</t>
  </si>
  <si>
    <t>740841000022</t>
  </si>
  <si>
    <t>740841000019</t>
  </si>
  <si>
    <t>740845500023</t>
  </si>
  <si>
    <t>740845500044</t>
  </si>
  <si>
    <t>740845500062</t>
  </si>
  <si>
    <t>740841000006</t>
  </si>
  <si>
    <t>740841000010</t>
  </si>
  <si>
    <t>740841000011</t>
  </si>
  <si>
    <t>740841000012</t>
  </si>
  <si>
    <t>740841000013</t>
  </si>
  <si>
    <t>740841000020</t>
  </si>
  <si>
    <t>740841000023</t>
  </si>
  <si>
    <t>740845500069</t>
  </si>
  <si>
    <t>740845500067</t>
  </si>
  <si>
    <t>740845500066</t>
  </si>
  <si>
    <t>740841000003</t>
  </si>
  <si>
    <t>740841000004</t>
  </si>
  <si>
    <t>740845500057</t>
  </si>
  <si>
    <t>740845500056</t>
  </si>
  <si>
    <t>740845500058</t>
  </si>
  <si>
    <t>740845500059</t>
  </si>
  <si>
    <t>740845500060</t>
  </si>
  <si>
    <t>740845500061</t>
  </si>
  <si>
    <t>740845500063</t>
  </si>
  <si>
    <t>740836500032</t>
  </si>
  <si>
    <t>740845500099</t>
  </si>
  <si>
    <t>740845500070</t>
  </si>
  <si>
    <t>740845500102</t>
  </si>
  <si>
    <t>740845500094</t>
  </si>
  <si>
    <t>740836500034</t>
  </si>
  <si>
    <t>740836500013</t>
  </si>
  <si>
    <t>740836500022</t>
  </si>
  <si>
    <t>740836500038</t>
  </si>
  <si>
    <t>740836500008</t>
  </si>
  <si>
    <t>740845500047</t>
  </si>
  <si>
    <t>740845500096</t>
  </si>
  <si>
    <t>740836500037</t>
  </si>
  <si>
    <t>740836500006</t>
  </si>
  <si>
    <t>740845500068</t>
  </si>
  <si>
    <t>740836500026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</si>
  <si>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</si>
  <si>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</si>
  <si>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</si>
  <si>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</si>
  <si>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</si>
  <si>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</si>
  <si>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</si>
  <si>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</si>
  <si>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</si>
  <si>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</si>
  <si>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740836500027</t>
  </si>
  <si>
    <t>740836500018</t>
  </si>
  <si>
    <t>740845500073</t>
  </si>
  <si>
    <t>011</t>
  </si>
  <si>
    <t>740836500019</t>
  </si>
  <si>
    <t>740836500031</t>
  </si>
  <si>
    <t>012</t>
  </si>
  <si>
    <t>013</t>
  </si>
  <si>
    <t>014</t>
  </si>
  <si>
    <t>015</t>
  </si>
  <si>
    <t>016</t>
  </si>
  <si>
    <t>017</t>
  </si>
  <si>
    <t>018</t>
  </si>
  <si>
    <t>740836500042</t>
  </si>
  <si>
    <t>740836500028</t>
  </si>
  <si>
    <t>740836500012</t>
  </si>
  <si>
    <t>740836500033</t>
  </si>
  <si>
    <t>740845500065</t>
  </si>
  <si>
    <t>740845500055</t>
  </si>
  <si>
    <t>740845500108</t>
  </si>
  <si>
    <t>019</t>
  </si>
  <si>
    <t>020</t>
  </si>
  <si>
    <t>740836500002</t>
  </si>
  <si>
    <t>021</t>
  </si>
  <si>
    <t>022</t>
  </si>
  <si>
    <t>023</t>
  </si>
  <si>
    <t>024</t>
  </si>
  <si>
    <t>740841000005</t>
  </si>
  <si>
    <t>740845500020</t>
  </si>
  <si>
    <t>740845500110</t>
  </si>
  <si>
    <t>025</t>
  </si>
  <si>
    <t>026</t>
  </si>
  <si>
    <t>740845500111</t>
  </si>
  <si>
    <t>740845500052</t>
  </si>
  <si>
    <t>740845500053</t>
  </si>
  <si>
    <t>027</t>
  </si>
  <si>
    <t>028</t>
  </si>
  <si>
    <t>029</t>
  </si>
  <si>
    <t>030</t>
  </si>
  <si>
    <t>031</t>
  </si>
  <si>
    <t>032</t>
  </si>
  <si>
    <t>033</t>
  </si>
  <si>
    <t>740845500021</t>
  </si>
  <si>
    <t>740836500003</t>
  </si>
  <si>
    <t>740836500004</t>
  </si>
  <si>
    <t>034</t>
  </si>
  <si>
    <t>035</t>
  </si>
  <si>
    <t>036</t>
  </si>
  <si>
    <t xml:space="preserve">                                 INVENTARIO FISICO 2,007</t>
  </si>
  <si>
    <t>INVENTARIO FISICO 2,007</t>
  </si>
  <si>
    <t>2007</t>
  </si>
  <si>
    <t>INVENTARIO FISICO 2007</t>
  </si>
  <si>
    <t>740836500061</t>
  </si>
  <si>
    <t xml:space="preserve">MARCA: </t>
  </si>
  <si>
    <t xml:space="preserve">SERIE:    </t>
  </si>
  <si>
    <t xml:space="preserve">MODELO:    </t>
  </si>
  <si>
    <t>O/C                   N/E     0099</t>
  </si>
  <si>
    <t xml:space="preserve">PECOSA N°  </t>
  </si>
  <si>
    <t>FECHA DE INGRESO     21/05/2006</t>
  </si>
  <si>
    <t>740841000037</t>
  </si>
  <si>
    <t>MARCA:    HP</t>
  </si>
  <si>
    <t>MODELO:     LASERJET 1022</t>
  </si>
  <si>
    <t xml:space="preserve">O/C       1242            N/E     </t>
  </si>
  <si>
    <t>FECHA DE INGRESO     15/05/2006</t>
  </si>
  <si>
    <t>TOTAL DEL MES DE MAYO 2006</t>
  </si>
  <si>
    <t>740841000038</t>
  </si>
  <si>
    <t xml:space="preserve">O/C       1565            N/E     </t>
  </si>
  <si>
    <t>FECHA DE INGRESO     02/06/2006</t>
  </si>
  <si>
    <t>740841000039</t>
  </si>
  <si>
    <t>740841000040</t>
  </si>
  <si>
    <t>740836500060</t>
  </si>
  <si>
    <t xml:space="preserve">MARCA:   </t>
  </si>
  <si>
    <t xml:space="preserve">MODELO:     </t>
  </si>
  <si>
    <t>O/C                   N/E     0118</t>
  </si>
  <si>
    <t>FECHA DE INGRESO     14/06/2006</t>
  </si>
  <si>
    <t>TOTAL DEL MES DE JUNIO 2006</t>
  </si>
  <si>
    <t>742223580001</t>
  </si>
  <si>
    <t>MODELO:    CX3700 COLOR MULTIFUNCIONAL</t>
  </si>
  <si>
    <t xml:space="preserve">O/C       1848            N/E    </t>
  </si>
  <si>
    <t>FECHA DE INGRESO     07/07/2006</t>
  </si>
  <si>
    <t>TOTAL DEL MES DE JULIO 2006</t>
  </si>
  <si>
    <t>740841000036</t>
  </si>
  <si>
    <t>IMPRESORA LASER MULTIFUNCIONAL</t>
  </si>
  <si>
    <t>MARCA:  SAMSUNG</t>
  </si>
  <si>
    <t>O/C                   N/E    0181</t>
  </si>
  <si>
    <t>FECHA DE INGRESO     23/09/2006</t>
  </si>
  <si>
    <t>740841000035</t>
  </si>
  <si>
    <t xml:space="preserve">IMPRESORA LASER </t>
  </si>
  <si>
    <t>TOTAL DEL MES DE SETIEMBRE 2006</t>
  </si>
  <si>
    <t>74084100 - 0035</t>
  </si>
  <si>
    <t>O/C                   N/E    0205</t>
  </si>
  <si>
    <t>FECHA DE INGRESO     26/10/2006</t>
  </si>
  <si>
    <t>TOTAL DEL MES DE OCTUBRE 2006</t>
  </si>
  <si>
    <t xml:space="preserve">PAGO EN PARTES </t>
  </si>
  <si>
    <t>74084550-0135</t>
  </si>
  <si>
    <t>MODELO:   LX-300</t>
  </si>
  <si>
    <t xml:space="preserve">O/C       3732            N/E    </t>
  </si>
  <si>
    <t>FECHA DE INGRESO     11/12/2006</t>
  </si>
  <si>
    <t>740845500129</t>
  </si>
  <si>
    <t xml:space="preserve">O/C       3735            N/E    </t>
  </si>
  <si>
    <t>FECHA DE INGRESO     05/12/2006</t>
  </si>
  <si>
    <t>74084550-0136</t>
  </si>
  <si>
    <t xml:space="preserve">O/C       4056            N/E    </t>
  </si>
  <si>
    <t>FECHA DE INGRESO     29/12/2006</t>
  </si>
  <si>
    <t>TOTAL DEL MES DE DICIEMBRE 2006</t>
  </si>
  <si>
    <t>TOTAL DEL AÑO 2006</t>
  </si>
  <si>
    <t>TOTAL AL 2006</t>
  </si>
  <si>
    <t>1</t>
  </si>
  <si>
    <t>74084550-0132</t>
  </si>
  <si>
    <t>IMPRESORA MATRICIAL</t>
  </si>
  <si>
    <t>MODELO:   FX-890</t>
  </si>
  <si>
    <t>SERIE :   E8CY032659</t>
  </si>
  <si>
    <t xml:space="preserve">O/C     0274        N/E   </t>
  </si>
  <si>
    <t xml:space="preserve">PECOSA:   </t>
  </si>
  <si>
    <t>FECHA DE INGRESO     09/02/2007</t>
  </si>
  <si>
    <t>2</t>
  </si>
  <si>
    <t>74084550-0144</t>
  </si>
  <si>
    <t>SERIE :   E8CY032379</t>
  </si>
  <si>
    <t>TOTAL DEL MES DE FEBRERO 2007</t>
  </si>
  <si>
    <t>3</t>
  </si>
  <si>
    <t>74084550-0142</t>
  </si>
  <si>
    <t>MODELO:   FX-2190</t>
  </si>
  <si>
    <t>SERIE :   FCTY080952</t>
  </si>
  <si>
    <t xml:space="preserve">O/C     0543        N/E   </t>
  </si>
  <si>
    <t>FECHA DE INGRESO     07/03/2007</t>
  </si>
  <si>
    <t>4</t>
  </si>
  <si>
    <t>74084100-0059</t>
  </si>
  <si>
    <t>MODELO:   LASERJET 1022</t>
  </si>
  <si>
    <t>SERIE :   BRBS6D6G5G</t>
  </si>
  <si>
    <t xml:space="preserve">O/C     0546        N/E   </t>
  </si>
  <si>
    <t xml:space="preserve">PECOSA:   OF. DE EPIDEMIOLOGIA </t>
  </si>
  <si>
    <t>TOTAL DEL MES DE MARZO 2007</t>
  </si>
  <si>
    <t>5</t>
  </si>
  <si>
    <t>74222358-0003</t>
  </si>
  <si>
    <t>EQUIPO MULTIFUNCIONAL COPIADORA FAX IMPRESORA SCANNER</t>
  </si>
  <si>
    <t>MARCA : XEROX</t>
  </si>
  <si>
    <t>MODELO:   PE 220</t>
  </si>
  <si>
    <t>SERIE :   MIW457715</t>
  </si>
  <si>
    <t xml:space="preserve">O/C     2607        N/E   </t>
  </si>
  <si>
    <t>FECHA DE INGRESO     10/09/2007</t>
  </si>
  <si>
    <t>6</t>
  </si>
  <si>
    <t>74084100-0043</t>
  </si>
  <si>
    <t>SERIE :   VNCC730G Y F</t>
  </si>
  <si>
    <t xml:space="preserve">O/C     2655        N/E   </t>
  </si>
  <si>
    <t>FECHA DE INGRESO     03/09/2007</t>
  </si>
  <si>
    <t>7</t>
  </si>
  <si>
    <t>74084100-0044</t>
  </si>
  <si>
    <t>SERIE :   VNCC730HFR</t>
  </si>
  <si>
    <t>8</t>
  </si>
  <si>
    <t>74084100-0045</t>
  </si>
  <si>
    <t>SERIE :   VNCC730GY4</t>
  </si>
  <si>
    <t>9</t>
  </si>
  <si>
    <t>74084100-0046</t>
  </si>
  <si>
    <t>SERIE :   VNCC730GYN</t>
  </si>
  <si>
    <t>10</t>
  </si>
  <si>
    <t>74084100-0047</t>
  </si>
  <si>
    <t xml:space="preserve">SERIE :  VNCC764GCM </t>
  </si>
  <si>
    <t>11</t>
  </si>
  <si>
    <t>74084100-0048</t>
  </si>
  <si>
    <t>SERIE :   VNCC730H21</t>
  </si>
  <si>
    <t>12</t>
  </si>
  <si>
    <t>74084100-0049</t>
  </si>
  <si>
    <t>SERIE :   VNCC730HF3</t>
  </si>
  <si>
    <t>13</t>
  </si>
  <si>
    <t>74084100-0050</t>
  </si>
  <si>
    <t>SERIE :   VNCC730GY2</t>
  </si>
  <si>
    <t>14</t>
  </si>
  <si>
    <t>74084100-0051</t>
  </si>
  <si>
    <t>SERIE :   VNCC730HCH</t>
  </si>
  <si>
    <t>15</t>
  </si>
  <si>
    <t>74084100-0052</t>
  </si>
  <si>
    <t>SERIE :   VNCC730GYZ</t>
  </si>
  <si>
    <t>16</t>
  </si>
  <si>
    <t>74084100-0053</t>
  </si>
  <si>
    <t>SERIE :   VNCC730HCB</t>
  </si>
  <si>
    <t>17</t>
  </si>
  <si>
    <t>74084100-0054</t>
  </si>
  <si>
    <t xml:space="preserve">SERIE :  VNCC730H28 </t>
  </si>
  <si>
    <t>18</t>
  </si>
  <si>
    <t>74084100-0055</t>
  </si>
  <si>
    <t>SERIE :   VNCC730H16</t>
  </si>
  <si>
    <t>19</t>
  </si>
  <si>
    <t>74084100-0056</t>
  </si>
  <si>
    <t>SERIE :   VNCC730GY7</t>
  </si>
  <si>
    <t>20</t>
  </si>
  <si>
    <t>74084100-0057</t>
  </si>
  <si>
    <t xml:space="preserve">SERIE :   </t>
  </si>
  <si>
    <t>21</t>
  </si>
  <si>
    <t>74084550-0143</t>
  </si>
  <si>
    <t>MARCA :  EPSON</t>
  </si>
  <si>
    <t>SERIE :   FCTY094345</t>
  </si>
  <si>
    <t xml:space="preserve">O/C     2811        N/E   </t>
  </si>
  <si>
    <t>FECHA DE INGRESO     04/09/2007</t>
  </si>
  <si>
    <t>22</t>
  </si>
  <si>
    <t>74084550-0134</t>
  </si>
  <si>
    <t>SERIE :   FCTY094346</t>
  </si>
  <si>
    <t>23</t>
  </si>
  <si>
    <t>SERIE :   FCTY095567</t>
  </si>
  <si>
    <t>24</t>
  </si>
  <si>
    <t>74084550-0137</t>
  </si>
  <si>
    <t>SERIE :   E8CY042947</t>
  </si>
  <si>
    <t xml:space="preserve">O/C     2812        N/E   </t>
  </si>
  <si>
    <t>FECHA DE INGRESO     20/09/2007</t>
  </si>
  <si>
    <t>25</t>
  </si>
  <si>
    <t>74084550-0138</t>
  </si>
  <si>
    <t>SERIE :   E8CY042212</t>
  </si>
  <si>
    <t>26</t>
  </si>
  <si>
    <t>74084550-0139</t>
  </si>
  <si>
    <t>SERIE :   E8CY042254</t>
  </si>
  <si>
    <t>27</t>
  </si>
  <si>
    <t>74084550-0141</t>
  </si>
  <si>
    <t>SERIE :   E8CY042229</t>
  </si>
  <si>
    <t>28</t>
  </si>
  <si>
    <t>74084550-0140</t>
  </si>
  <si>
    <t>SERIE :   E8CY042214</t>
  </si>
  <si>
    <t>29</t>
  </si>
  <si>
    <t>74084550-0146</t>
  </si>
  <si>
    <t>SERIE :   E8CY042250</t>
  </si>
  <si>
    <t xml:space="preserve">PECOSA:   DPTO. DE PATOLOGIA CLINICA Y ANATOMIA PATOLOGICA </t>
  </si>
  <si>
    <t>30</t>
  </si>
  <si>
    <t>74084550-0147</t>
  </si>
  <si>
    <t>SERIE :   E8CY042938</t>
  </si>
  <si>
    <t>TOTAL DEL MES DE SETIEMBRE 2007</t>
  </si>
  <si>
    <t>31</t>
  </si>
  <si>
    <t xml:space="preserve">O/C     2399       N/E   </t>
  </si>
  <si>
    <t>FECHA DE INGRESO     15/10/2007</t>
  </si>
  <si>
    <t>32</t>
  </si>
  <si>
    <t>74084100-0058</t>
  </si>
  <si>
    <t>IMPRESORA  HP LASER JET 1022</t>
  </si>
  <si>
    <t>MARCA :  HP</t>
  </si>
  <si>
    <t>MODELO:   LASER JET 1022</t>
  </si>
  <si>
    <t>SERIE :   VNCC764GD7</t>
  </si>
  <si>
    <t xml:space="preserve">O/C     3212      N/E   </t>
  </si>
  <si>
    <t>PECOSA:   DPTO DE NUTRICION Y DIETETICA</t>
  </si>
  <si>
    <t>FECHA DE INGRESO     11/10/2007</t>
  </si>
  <si>
    <t>TOTAL DEL MES DE OCTUBRE 2007</t>
  </si>
  <si>
    <t>33</t>
  </si>
  <si>
    <t xml:space="preserve">MARCA :  </t>
  </si>
  <si>
    <t xml:space="preserve">MODELO:  </t>
  </si>
  <si>
    <t>O/C            N/E   0225</t>
  </si>
  <si>
    <t>PECOSA:       SERVICIO DE BIBLIOTECA</t>
  </si>
  <si>
    <t>FECHA DE INGRESO     26/11/2007</t>
  </si>
  <si>
    <t>TOTAL DEL MES DE NOVIEMBRE 2007</t>
  </si>
  <si>
    <t>34</t>
  </si>
  <si>
    <t>IMPRESORA MULTIFUNCIONAL</t>
  </si>
  <si>
    <t>MARCA :     HP</t>
  </si>
  <si>
    <t>MODELO:     LASERJET 3055</t>
  </si>
  <si>
    <t xml:space="preserve">O/C     4024       N/E  </t>
  </si>
  <si>
    <t>PECOSA:       SERVICIO DE PERSONAL</t>
  </si>
  <si>
    <t>FECHA DE INGRESO     03/12/2007</t>
  </si>
  <si>
    <t>35</t>
  </si>
  <si>
    <t>MARCA :    EPSON</t>
  </si>
  <si>
    <t>MODELO:     DFX-9000</t>
  </si>
  <si>
    <t xml:space="preserve">O/C     4113       N/E  </t>
  </si>
  <si>
    <t>PECOSA:       SERVICIO DE REMUNERACIONES</t>
  </si>
  <si>
    <t>36</t>
  </si>
  <si>
    <t>MARCA :    HP</t>
  </si>
  <si>
    <t xml:space="preserve">O/C     4115       N/E  </t>
  </si>
  <si>
    <t>PECOSA:       PARA LA OFICINA DE ECONOMIA</t>
  </si>
  <si>
    <t>FECHA DE INGRESO     07/12/2007</t>
  </si>
  <si>
    <t>37</t>
  </si>
  <si>
    <t>38</t>
  </si>
  <si>
    <t>39</t>
  </si>
  <si>
    <t>40</t>
  </si>
  <si>
    <t>41</t>
  </si>
  <si>
    <t>42</t>
  </si>
  <si>
    <t>MARCA :   EPSON</t>
  </si>
  <si>
    <t>MODELO:     LQ-590</t>
  </si>
  <si>
    <t xml:space="preserve">O/C     4523       N/E  </t>
  </si>
  <si>
    <t>PECOSA:       PARA FARMACIA CENTRAL</t>
  </si>
  <si>
    <t>FECHA DE INGRESO     31/12/2007</t>
  </si>
  <si>
    <t>43</t>
  </si>
  <si>
    <t>TOTAL DEL MES DE DICIEMBRE 2007</t>
  </si>
  <si>
    <t>TOTAL DEL AÑO 2007</t>
  </si>
  <si>
    <t>TOTAL AL AÑO 2007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</si>
</sst>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>
        <color indexed="63"/>
      </bottom>
    </border>
    <border>
      <left style="thin">
        <color indexed="10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>
        <color indexed="63"/>
      </top>
      <bottom style="thin">
        <color indexed="10"/>
      </bottom>
    </border>
    <border>
      <left style="hair">
        <color indexed="10"/>
      </left>
      <right style="thin"/>
      <top>
        <color indexed="63"/>
      </top>
      <bottom>
        <color indexed="63"/>
      </bottom>
    </border>
    <border>
      <left style="hair">
        <color indexed="10"/>
      </left>
      <right style="thin"/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1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180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1" fillId="2" borderId="1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/>
    </xf>
    <xf numFmtId="1" fontId="0" fillId="2" borderId="1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right"/>
    </xf>
    <xf numFmtId="2" fontId="0" fillId="2" borderId="9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1" fontId="0" fillId="2" borderId="19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1" fontId="0" fillId="2" borderId="28" xfId="0" applyNumberFormat="1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2" fontId="0" fillId="2" borderId="9" xfId="0" applyNumberFormat="1" applyFont="1" applyFill="1" applyBorder="1" applyAlignment="1">
      <alignment horizontal="right"/>
    </xf>
    <xf numFmtId="2" fontId="0" fillId="2" borderId="29" xfId="0" applyNumberFormat="1" applyFont="1" applyFill="1" applyBorder="1" applyAlignment="1">
      <alignment/>
    </xf>
    <xf numFmtId="49" fontId="0" fillId="2" borderId="30" xfId="0" applyNumberFormat="1" applyFont="1" applyFill="1" applyBorder="1" applyAlignment="1">
      <alignment/>
    </xf>
    <xf numFmtId="1" fontId="0" fillId="2" borderId="31" xfId="0" applyNumberFormat="1" applyFont="1" applyFill="1" applyBorder="1" applyAlignment="1">
      <alignment/>
    </xf>
    <xf numFmtId="49" fontId="0" fillId="2" borderId="32" xfId="0" applyNumberFormat="1" applyFont="1" applyFill="1" applyBorder="1" applyAlignment="1">
      <alignment/>
    </xf>
    <xf numFmtId="1" fontId="0" fillId="2" borderId="32" xfId="0" applyNumberFormat="1" applyFont="1" applyFill="1" applyBorder="1" applyAlignment="1">
      <alignment/>
    </xf>
    <xf numFmtId="2" fontId="0" fillId="2" borderId="33" xfId="0" applyNumberFormat="1" applyFont="1" applyFill="1" applyBorder="1" applyAlignment="1">
      <alignment horizontal="right"/>
    </xf>
    <xf numFmtId="2" fontId="0" fillId="2" borderId="33" xfId="0" applyNumberFormat="1" applyFont="1" applyFill="1" applyBorder="1" applyAlignment="1">
      <alignment/>
    </xf>
    <xf numFmtId="4" fontId="0" fillId="2" borderId="33" xfId="0" applyNumberFormat="1" applyFont="1" applyFill="1" applyBorder="1" applyAlignment="1">
      <alignment/>
    </xf>
    <xf numFmtId="2" fontId="0" fillId="2" borderId="34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32" xfId="0" applyNumberFormat="1" applyFont="1" applyFill="1" applyBorder="1" applyAlignment="1">
      <alignment/>
    </xf>
    <xf numFmtId="1" fontId="0" fillId="2" borderId="35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180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49" fontId="7" fillId="2" borderId="36" xfId="0" applyNumberFormat="1" applyFont="1" applyFill="1" applyBorder="1" applyAlignment="1">
      <alignment horizontal="center"/>
    </xf>
    <xf numFmtId="1" fontId="7" fillId="2" borderId="36" xfId="0" applyNumberFormat="1" applyFont="1" applyFill="1" applyBorder="1" applyAlignment="1">
      <alignment horizontal="center"/>
    </xf>
    <xf numFmtId="4" fontId="7" fillId="2" borderId="36" xfId="0" applyNumberFormat="1" applyFont="1" applyFill="1" applyBorder="1" applyAlignment="1">
      <alignment horizontal="center"/>
    </xf>
    <xf numFmtId="180" fontId="7" fillId="2" borderId="36" xfId="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 horizontal="center"/>
    </xf>
    <xf numFmtId="1" fontId="7" fillId="2" borderId="37" xfId="0" applyNumberFormat="1" applyFont="1" applyFill="1" applyBorder="1" applyAlignment="1">
      <alignment horizontal="center"/>
    </xf>
    <xf numFmtId="4" fontId="7" fillId="2" borderId="37" xfId="0" applyNumberFormat="1" applyFont="1" applyFill="1" applyBorder="1" applyAlignment="1">
      <alignment horizontal="center"/>
    </xf>
    <xf numFmtId="180" fontId="7" fillId="2" borderId="37" xfId="0" applyNumberFormat="1" applyFont="1" applyFill="1" applyBorder="1" applyAlignment="1">
      <alignment horizontal="center"/>
    </xf>
    <xf numFmtId="49" fontId="7" fillId="2" borderId="38" xfId="0" applyNumberFormat="1" applyFont="1" applyFill="1" applyBorder="1" applyAlignment="1">
      <alignment horizontal="center"/>
    </xf>
    <xf numFmtId="1" fontId="7" fillId="2" borderId="38" xfId="0" applyNumberFormat="1" applyFont="1" applyFill="1" applyBorder="1" applyAlignment="1">
      <alignment horizontal="center"/>
    </xf>
    <xf numFmtId="4" fontId="7" fillId="2" borderId="38" xfId="0" applyNumberFormat="1" applyFont="1" applyFill="1" applyBorder="1" applyAlignment="1">
      <alignment horizontal="center"/>
    </xf>
    <xf numFmtId="49" fontId="0" fillId="2" borderId="39" xfId="0" applyNumberFormat="1" applyFill="1" applyBorder="1" applyAlignment="1">
      <alignment/>
    </xf>
    <xf numFmtId="4" fontId="0" fillId="2" borderId="40" xfId="0" applyNumberFormat="1" applyFill="1" applyBorder="1" applyAlignment="1">
      <alignment/>
    </xf>
    <xf numFmtId="49" fontId="0" fillId="2" borderId="41" xfId="0" applyNumberFormat="1" applyFill="1" applyBorder="1" applyAlignment="1">
      <alignment/>
    </xf>
    <xf numFmtId="1" fontId="0" fillId="2" borderId="42" xfId="0" applyNumberFormat="1" applyFill="1" applyBorder="1" applyAlignment="1">
      <alignment/>
    </xf>
    <xf numFmtId="4" fontId="0" fillId="2" borderId="42" xfId="0" applyNumberFormat="1" applyFill="1" applyBorder="1" applyAlignment="1">
      <alignment/>
    </xf>
    <xf numFmtId="2" fontId="0" fillId="2" borderId="42" xfId="0" applyNumberFormat="1" applyFill="1" applyBorder="1" applyAlignment="1">
      <alignment/>
    </xf>
    <xf numFmtId="180" fontId="0" fillId="2" borderId="42" xfId="0" applyNumberFormat="1" applyFill="1" applyBorder="1" applyAlignment="1">
      <alignment/>
    </xf>
    <xf numFmtId="2" fontId="0" fillId="2" borderId="43" xfId="0" applyNumberFormat="1" applyFill="1" applyBorder="1" applyAlignment="1">
      <alignment/>
    </xf>
    <xf numFmtId="4" fontId="0" fillId="2" borderId="43" xfId="0" applyNumberFormat="1" applyFill="1" applyBorder="1" applyAlignment="1">
      <alignment/>
    </xf>
    <xf numFmtId="49" fontId="0" fillId="2" borderId="44" xfId="0" applyNumberFormat="1" applyFill="1" applyBorder="1" applyAlignment="1">
      <alignment/>
    </xf>
    <xf numFmtId="0" fontId="0" fillId="2" borderId="45" xfId="0" applyFill="1" applyBorder="1" applyAlignment="1">
      <alignment/>
    </xf>
    <xf numFmtId="4" fontId="0" fillId="2" borderId="45" xfId="0" applyNumberFormat="1" applyFill="1" applyBorder="1" applyAlignment="1">
      <alignment/>
    </xf>
    <xf numFmtId="4" fontId="0" fillId="2" borderId="46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6" fillId="2" borderId="0" xfId="0" applyNumberFormat="1" applyFont="1" applyFill="1" applyBorder="1" applyAlignment="1">
      <alignment/>
    </xf>
    <xf numFmtId="1" fontId="0" fillId="2" borderId="45" xfId="0" applyNumberFormat="1" applyFill="1" applyBorder="1" applyAlignment="1">
      <alignment/>
    </xf>
    <xf numFmtId="49" fontId="0" fillId="2" borderId="47" xfId="0" applyNumberFormat="1" applyFill="1" applyBorder="1" applyAlignment="1">
      <alignment/>
    </xf>
    <xf numFmtId="1" fontId="0" fillId="2" borderId="47" xfId="0" applyNumberFormat="1" applyFill="1" applyBorder="1" applyAlignment="1">
      <alignment/>
    </xf>
    <xf numFmtId="4" fontId="0" fillId="2" borderId="47" xfId="0" applyNumberFormat="1" applyFill="1" applyBorder="1" applyAlignment="1">
      <alignment/>
    </xf>
    <xf numFmtId="180" fontId="0" fillId="2" borderId="47" xfId="0" applyNumberFormat="1" applyFill="1" applyBorder="1" applyAlignment="1">
      <alignment/>
    </xf>
    <xf numFmtId="2" fontId="0" fillId="2" borderId="47" xfId="0" applyNumberFormat="1" applyFill="1" applyBorder="1" applyAlignment="1">
      <alignment/>
    </xf>
    <xf numFmtId="49" fontId="0" fillId="2" borderId="39" xfId="0" applyNumberFormat="1" applyFill="1" applyBorder="1" applyAlignment="1">
      <alignment horizontal="center"/>
    </xf>
    <xf numFmtId="1" fontId="2" fillId="2" borderId="42" xfId="0" applyNumberFormat="1" applyFont="1" applyFill="1" applyBorder="1" applyAlignment="1">
      <alignment/>
    </xf>
    <xf numFmtId="49" fontId="0" fillId="2" borderId="41" xfId="0" applyNumberFormat="1" applyFill="1" applyBorder="1" applyAlignment="1">
      <alignment horizontal="center"/>
    </xf>
    <xf numFmtId="1" fontId="0" fillId="2" borderId="48" xfId="0" applyNumberFormat="1" applyFill="1" applyBorder="1" applyAlignment="1">
      <alignment/>
    </xf>
    <xf numFmtId="0" fontId="0" fillId="2" borderId="42" xfId="0" applyFill="1" applyBorder="1" applyAlignment="1">
      <alignment/>
    </xf>
    <xf numFmtId="1" fontId="2" fillId="2" borderId="48" xfId="0" applyNumberFormat="1" applyFont="1" applyFill="1" applyBorder="1" applyAlignment="1">
      <alignment/>
    </xf>
    <xf numFmtId="4" fontId="0" fillId="2" borderId="42" xfId="0" applyNumberFormat="1" applyFill="1" applyBorder="1" applyAlignment="1">
      <alignment horizontal="right"/>
    </xf>
    <xf numFmtId="4" fontId="0" fillId="2" borderId="43" xfId="0" applyNumberFormat="1" applyFill="1" applyBorder="1" applyAlignment="1">
      <alignment horizontal="right"/>
    </xf>
    <xf numFmtId="49" fontId="0" fillId="2" borderId="44" xfId="0" applyNumberFormat="1" applyFill="1" applyBorder="1" applyAlignment="1">
      <alignment horizontal="center"/>
    </xf>
    <xf numFmtId="0" fontId="0" fillId="2" borderId="47" xfId="0" applyFill="1" applyBorder="1" applyAlignment="1">
      <alignment/>
    </xf>
    <xf numFmtId="2" fontId="0" fillId="2" borderId="45" xfId="0" applyNumberFormat="1" applyFill="1" applyBorder="1" applyAlignment="1">
      <alignment/>
    </xf>
    <xf numFmtId="2" fontId="0" fillId="2" borderId="46" xfId="0" applyNumberFormat="1" applyFill="1" applyBorder="1" applyAlignment="1">
      <alignment/>
    </xf>
    <xf numFmtId="49" fontId="0" fillId="2" borderId="49" xfId="0" applyNumberFormat="1" applyFill="1" applyBorder="1" applyAlignment="1">
      <alignment/>
    </xf>
    <xf numFmtId="1" fontId="0" fillId="2" borderId="49" xfId="0" applyNumberFormat="1" applyFill="1" applyBorder="1" applyAlignment="1">
      <alignment/>
    </xf>
    <xf numFmtId="4" fontId="0" fillId="2" borderId="49" xfId="0" applyNumberFormat="1" applyFill="1" applyBorder="1" applyAlignment="1">
      <alignment/>
    </xf>
    <xf numFmtId="180" fontId="0" fillId="2" borderId="49" xfId="0" applyNumberFormat="1" applyFill="1" applyBorder="1" applyAlignment="1">
      <alignment/>
    </xf>
    <xf numFmtId="2" fontId="0" fillId="2" borderId="49" xfId="0" applyNumberFormat="1" applyFill="1" applyBorder="1" applyAlignment="1">
      <alignment/>
    </xf>
    <xf numFmtId="4" fontId="0" fillId="2" borderId="50" xfId="0" applyNumberFormat="1" applyFill="1" applyBorder="1" applyAlignment="1">
      <alignment/>
    </xf>
    <xf numFmtId="0" fontId="0" fillId="2" borderId="43" xfId="0" applyFill="1" applyBorder="1" applyAlignment="1">
      <alignment/>
    </xf>
    <xf numFmtId="1" fontId="2" fillId="2" borderId="42" xfId="0" applyNumberFormat="1" applyFont="1" applyFill="1" applyBorder="1" applyAlignment="1">
      <alignment/>
    </xf>
    <xf numFmtId="1" fontId="8" fillId="2" borderId="42" xfId="0" applyNumberFormat="1" applyFont="1" applyFill="1" applyBorder="1" applyAlignment="1">
      <alignment/>
    </xf>
    <xf numFmtId="1" fontId="8" fillId="2" borderId="42" xfId="0" applyNumberFormat="1" applyFont="1" applyFill="1" applyBorder="1" applyAlignment="1">
      <alignment/>
    </xf>
    <xf numFmtId="1" fontId="0" fillId="2" borderId="42" xfId="0" applyNumberFormat="1" applyFont="1" applyFill="1" applyBorder="1" applyAlignment="1">
      <alignment/>
    </xf>
    <xf numFmtId="2" fontId="0" fillId="2" borderId="50" xfId="0" applyNumberFormat="1" applyFill="1" applyBorder="1" applyAlignment="1">
      <alignment/>
    </xf>
    <xf numFmtId="2" fontId="0" fillId="2" borderId="51" xfId="0" applyNumberFormat="1" applyFill="1" applyBorder="1" applyAlignment="1">
      <alignment/>
    </xf>
    <xf numFmtId="4" fontId="0" fillId="2" borderId="52" xfId="0" applyNumberFormat="1" applyFill="1" applyBorder="1" applyAlignment="1">
      <alignment/>
    </xf>
    <xf numFmtId="4" fontId="0" fillId="2" borderId="51" xfId="0" applyNumberFormat="1" applyFill="1" applyBorder="1" applyAlignment="1">
      <alignment/>
    </xf>
    <xf numFmtId="0" fontId="0" fillId="2" borderId="51" xfId="0" applyFill="1" applyBorder="1" applyAlignment="1">
      <alignment/>
    </xf>
    <xf numFmtId="1" fontId="2" fillId="2" borderId="48" xfId="0" applyNumberFormat="1" applyFont="1" applyFill="1" applyBorder="1" applyAlignment="1">
      <alignment/>
    </xf>
    <xf numFmtId="2" fontId="0" fillId="2" borderId="48" xfId="0" applyNumberFormat="1" applyFill="1" applyBorder="1" applyAlignment="1">
      <alignment/>
    </xf>
    <xf numFmtId="1" fontId="8" fillId="2" borderId="48" xfId="0" applyNumberFormat="1" applyFont="1" applyFill="1" applyBorder="1" applyAlignment="1">
      <alignment/>
    </xf>
    <xf numFmtId="1" fontId="0" fillId="2" borderId="48" xfId="0" applyNumberFormat="1" applyFont="1" applyFill="1" applyBorder="1" applyAlignment="1">
      <alignment/>
    </xf>
    <xf numFmtId="1" fontId="8" fillId="2" borderId="48" xfId="0" applyNumberFormat="1" applyFont="1" applyFill="1" applyBorder="1" applyAlignment="1">
      <alignment/>
    </xf>
    <xf numFmtId="1" fontId="6" fillId="2" borderId="53" xfId="0" applyNumberFormat="1" applyFont="1" applyFill="1" applyBorder="1" applyAlignment="1">
      <alignment/>
    </xf>
    <xf numFmtId="39" fontId="6" fillId="2" borderId="53" xfId="0" applyNumberFormat="1" applyFont="1" applyFill="1" applyBorder="1" applyAlignment="1">
      <alignment/>
    </xf>
    <xf numFmtId="39" fontId="6" fillId="2" borderId="54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6" fillId="2" borderId="55" xfId="0" applyNumberFormat="1" applyFont="1" applyFill="1" applyBorder="1" applyAlignment="1">
      <alignment/>
    </xf>
    <xf numFmtId="39" fontId="6" fillId="2" borderId="56" xfId="0" applyNumberFormat="1" applyFont="1" applyFill="1" applyBorder="1" applyAlignment="1">
      <alignment/>
    </xf>
    <xf numFmtId="39" fontId="6" fillId="2" borderId="57" xfId="0" applyNumberFormat="1" applyFont="1" applyFill="1" applyBorder="1" applyAlignment="1">
      <alignment/>
    </xf>
    <xf numFmtId="4" fontId="6" fillId="2" borderId="58" xfId="0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Alignment="1">
      <alignment/>
    </xf>
    <xf numFmtId="0" fontId="0" fillId="0" borderId="42" xfId="0" applyBorder="1" applyAlignment="1">
      <alignment/>
    </xf>
    <xf numFmtId="4" fontId="0" fillId="2" borderId="48" xfId="0" applyNumberFormat="1" applyFill="1" applyBorder="1" applyAlignment="1">
      <alignment/>
    </xf>
    <xf numFmtId="0" fontId="0" fillId="0" borderId="52" xfId="0" applyBorder="1" applyAlignment="1">
      <alignment/>
    </xf>
    <xf numFmtId="4" fontId="0" fillId="2" borderId="21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2" borderId="58" xfId="0" applyFont="1" applyFill="1" applyBorder="1" applyAlignment="1">
      <alignment/>
    </xf>
    <xf numFmtId="0" fontId="0" fillId="2" borderId="48" xfId="0" applyFill="1" applyBorder="1" applyAlignment="1">
      <alignment/>
    </xf>
    <xf numFmtId="1" fontId="6" fillId="2" borderId="58" xfId="0" applyNumberFormat="1" applyFont="1" applyFill="1" applyBorder="1" applyAlignment="1">
      <alignment/>
    </xf>
    <xf numFmtId="0" fontId="0" fillId="2" borderId="61" xfId="0" applyFill="1" applyBorder="1" applyAlignment="1">
      <alignment/>
    </xf>
    <xf numFmtId="4" fontId="0" fillId="2" borderId="61" xfId="0" applyNumberFormat="1" applyFill="1" applyBorder="1" applyAlignment="1">
      <alignment/>
    </xf>
    <xf numFmtId="2" fontId="0" fillId="2" borderId="62" xfId="0" applyNumberFormat="1" applyFill="1" applyBorder="1" applyAlignment="1">
      <alignment/>
    </xf>
    <xf numFmtId="0" fontId="0" fillId="2" borderId="62" xfId="0" applyFill="1" applyBorder="1" applyAlignment="1">
      <alignment/>
    </xf>
    <xf numFmtId="4" fontId="0" fillId="2" borderId="62" xfId="0" applyNumberFormat="1" applyFill="1" applyBorder="1" applyAlignment="1">
      <alignment/>
    </xf>
    <xf numFmtId="4" fontId="0" fillId="2" borderId="19" xfId="0" applyNumberFormat="1" applyFill="1" applyBorder="1" applyAlignment="1">
      <alignment/>
    </xf>
    <xf numFmtId="4" fontId="0" fillId="2" borderId="24" xfId="0" applyNumberFormat="1" applyFill="1" applyBorder="1" applyAlignment="1">
      <alignment/>
    </xf>
    <xf numFmtId="2" fontId="0" fillId="2" borderId="19" xfId="0" applyNumberFormat="1" applyFont="1" applyFill="1" applyBorder="1" applyAlignment="1">
      <alignment/>
    </xf>
    <xf numFmtId="2" fontId="0" fillId="2" borderId="31" xfId="0" applyNumberFormat="1" applyFont="1" applyFill="1" applyBorder="1" applyAlignment="1">
      <alignment/>
    </xf>
    <xf numFmtId="49" fontId="1" fillId="2" borderId="21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" fontId="6" fillId="0" borderId="58" xfId="0" applyNumberFormat="1" applyFont="1" applyBorder="1" applyAlignment="1">
      <alignment/>
    </xf>
    <xf numFmtId="4" fontId="0" fillId="2" borderId="63" xfId="0" applyNumberFormat="1" applyFill="1" applyBorder="1" applyAlignment="1">
      <alignment/>
    </xf>
    <xf numFmtId="4" fontId="0" fillId="2" borderId="64" xfId="0" applyNumberFormat="1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0" fillId="2" borderId="50" xfId="0" applyNumberFormat="1" applyFill="1" applyBorder="1" applyAlignment="1">
      <alignment horizontal="right"/>
    </xf>
    <xf numFmtId="4" fontId="0" fillId="2" borderId="48" xfId="0" applyNumberFormat="1" applyFill="1" applyBorder="1" applyAlignment="1">
      <alignment horizontal="right"/>
    </xf>
    <xf numFmtId="4" fontId="0" fillId="2" borderId="61" xfId="0" applyNumberFormat="1" applyFill="1" applyBorder="1" applyAlignment="1">
      <alignment horizontal="right"/>
    </xf>
    <xf numFmtId="180" fontId="0" fillId="2" borderId="48" xfId="0" applyNumberFormat="1" applyFill="1" applyBorder="1" applyAlignment="1">
      <alignment/>
    </xf>
    <xf numFmtId="2" fontId="0" fillId="2" borderId="63" xfId="0" applyNumberFormat="1" applyFill="1" applyBorder="1" applyAlignment="1">
      <alignment/>
    </xf>
    <xf numFmtId="2" fontId="0" fillId="2" borderId="66" xfId="0" applyNumberFormat="1" applyFill="1" applyBorder="1" applyAlignment="1">
      <alignment/>
    </xf>
    <xf numFmtId="0" fontId="0" fillId="2" borderId="50" xfId="0" applyFill="1" applyBorder="1" applyAlignment="1">
      <alignment/>
    </xf>
    <xf numFmtId="4" fontId="0" fillId="2" borderId="66" xfId="0" applyNumberFormat="1" applyFill="1" applyBorder="1" applyAlignment="1">
      <alignment/>
    </xf>
    <xf numFmtId="2" fontId="0" fillId="2" borderId="40" xfId="0" applyNumberFormat="1" applyFill="1" applyBorder="1" applyAlignment="1">
      <alignment/>
    </xf>
    <xf numFmtId="0" fontId="2" fillId="2" borderId="9" xfId="0" applyFont="1" applyFill="1" applyBorder="1" applyAlignment="1">
      <alignment/>
    </xf>
    <xf numFmtId="49" fontId="0" fillId="2" borderId="67" xfId="0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0" borderId="0" xfId="0" applyNumberFormat="1" applyAlignment="1">
      <alignment/>
    </xf>
    <xf numFmtId="0" fontId="2" fillId="2" borderId="7" xfId="0" applyFont="1" applyFill="1" applyBorder="1" applyAlignment="1">
      <alignment/>
    </xf>
    <xf numFmtId="1" fontId="2" fillId="2" borderId="19" xfId="0" applyNumberFormat="1" applyFont="1" applyFill="1" applyBorder="1" applyAlignment="1">
      <alignment/>
    </xf>
    <xf numFmtId="1" fontId="2" fillId="2" borderId="40" xfId="0" applyNumberFormat="1" applyFont="1" applyFill="1" applyBorder="1" applyAlignment="1">
      <alignment/>
    </xf>
    <xf numFmtId="1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0" fillId="2" borderId="40" xfId="0" applyFill="1" applyBorder="1" applyAlignment="1">
      <alignment/>
    </xf>
    <xf numFmtId="1" fontId="9" fillId="2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180" fontId="9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180" fontId="9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1" fontId="0" fillId="3" borderId="42" xfId="0" applyNumberForma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/>
    </xf>
    <xf numFmtId="4" fontId="6" fillId="2" borderId="58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/>
    </xf>
    <xf numFmtId="1" fontId="0" fillId="2" borderId="42" xfId="0" applyNumberFormat="1" applyFill="1" applyBorder="1" applyAlignment="1">
      <alignment horizontal="center"/>
    </xf>
    <xf numFmtId="0" fontId="2" fillId="2" borderId="40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1" fontId="6" fillId="2" borderId="5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180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/>
    </xf>
    <xf numFmtId="4" fontId="6" fillId="2" borderId="55" xfId="0" applyNumberFormat="1" applyFont="1" applyFill="1" applyBorder="1" applyAlignment="1">
      <alignment/>
    </xf>
    <xf numFmtId="1" fontId="7" fillId="2" borderId="68" xfId="0" applyNumberFormat="1" applyFont="1" applyFill="1" applyBorder="1" applyAlignment="1">
      <alignment horizontal="center"/>
    </xf>
    <xf numFmtId="1" fontId="7" fillId="2" borderId="69" xfId="0" applyNumberFormat="1" applyFont="1" applyFill="1" applyBorder="1" applyAlignment="1">
      <alignment horizontal="center"/>
    </xf>
    <xf numFmtId="1" fontId="7" fillId="2" borderId="70" xfId="0" applyNumberFormat="1" applyFont="1" applyFill="1" applyBorder="1" applyAlignment="1">
      <alignment horizontal="center"/>
    </xf>
    <xf numFmtId="2" fontId="0" fillId="2" borderId="71" xfId="0" applyNumberFormat="1" applyFill="1" applyBorder="1" applyAlignment="1">
      <alignment/>
    </xf>
    <xf numFmtId="4" fontId="0" fillId="2" borderId="71" xfId="0" applyNumberFormat="1" applyFill="1" applyBorder="1" applyAlignment="1">
      <alignment/>
    </xf>
    <xf numFmtId="4" fontId="0" fillId="2" borderId="71" xfId="0" applyNumberFormat="1" applyFill="1" applyBorder="1" applyAlignment="1">
      <alignment horizontal="right"/>
    </xf>
    <xf numFmtId="2" fontId="0" fillId="2" borderId="72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left"/>
    </xf>
    <xf numFmtId="49" fontId="0" fillId="2" borderId="49" xfId="0" applyNumberFormat="1" applyFont="1" applyFill="1" applyBorder="1" applyAlignment="1">
      <alignment/>
    </xf>
    <xf numFmtId="1" fontId="0" fillId="2" borderId="49" xfId="0" applyNumberFormat="1" applyFont="1" applyFill="1" applyBorder="1" applyAlignment="1">
      <alignment/>
    </xf>
    <xf numFmtId="4" fontId="0" fillId="2" borderId="49" xfId="0" applyNumberFormat="1" applyFont="1" applyFill="1" applyBorder="1" applyAlignment="1">
      <alignment/>
    </xf>
    <xf numFmtId="180" fontId="0" fillId="2" borderId="49" xfId="0" applyNumberFormat="1" applyFont="1" applyFill="1" applyBorder="1" applyAlignment="1">
      <alignment/>
    </xf>
    <xf numFmtId="2" fontId="0" fillId="2" borderId="4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12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showGridLines="0" view="pageBreakPreview" zoomScale="60" zoomScaleNormal="65" workbookViewId="0" topLeftCell="A148">
      <selection activeCell="A1" sqref="A1"/>
    </sheetView>
  </sheetViews>
  <sheetFormatPr defaultColWidth="11.421875" defaultRowHeight="12.75"/>
  <cols>
    <col min="1" max="1" width="4.7109375" style="0" customWidth="1"/>
    <col min="2" max="2" width="19.8515625" style="0" customWidth="1"/>
    <col min="3" max="3" width="120.28125" style="0" customWidth="1"/>
    <col min="4" max="4" width="16.28125" style="0" customWidth="1"/>
    <col min="5" max="6" width="15.8515625" style="0" hidden="1" customWidth="1"/>
    <col min="7" max="7" width="17.421875" style="0" customWidth="1"/>
    <col min="8" max="8" width="16.421875" style="0" customWidth="1"/>
    <col min="9" max="9" width="16.8515625" style="0" hidden="1" customWidth="1"/>
    <col min="10" max="10" width="12.28125" style="0" hidden="1" customWidth="1"/>
    <col min="11" max="12" width="15.140625" style="0" hidden="1" customWidth="1"/>
    <col min="13" max="13" width="17.140625" style="0" customWidth="1"/>
  </cols>
  <sheetData>
    <row r="1" spans="1:13" ht="12.75">
      <c r="A1" s="1" t="s">
        <v>0</v>
      </c>
      <c r="B1" s="1"/>
      <c r="C1" s="1"/>
      <c r="D1" s="2"/>
      <c r="E1" s="2"/>
      <c r="F1" s="2"/>
      <c r="G1" s="25" t="s">
        <v>100</v>
      </c>
      <c r="I1" s="25"/>
      <c r="J1" s="25"/>
      <c r="K1" s="3"/>
      <c r="L1" s="3"/>
      <c r="M1" s="3"/>
    </row>
    <row r="2" spans="1:13" ht="12.75">
      <c r="A2" s="1" t="s">
        <v>2</v>
      </c>
      <c r="B2" s="1"/>
      <c r="C2" s="1"/>
      <c r="D2" s="2"/>
      <c r="E2" s="2"/>
      <c r="F2" s="2"/>
      <c r="G2" s="25" t="s">
        <v>101</v>
      </c>
      <c r="I2" s="25"/>
      <c r="J2" s="25"/>
      <c r="K2" s="3"/>
      <c r="L2" s="3"/>
      <c r="M2" s="3"/>
    </row>
    <row r="3" spans="1:13" ht="12.75">
      <c r="A3" s="1" t="s">
        <v>4</v>
      </c>
      <c r="B3" s="1"/>
      <c r="C3" s="1"/>
      <c r="D3" s="2"/>
      <c r="E3" s="2"/>
      <c r="F3" s="2"/>
      <c r="G3" s="4"/>
      <c r="H3" s="4"/>
      <c r="I3" s="4"/>
      <c r="J3" s="2"/>
      <c r="K3" s="2"/>
      <c r="L3" s="2"/>
      <c r="M3" s="4"/>
    </row>
    <row r="4" spans="1:13" ht="20.25">
      <c r="A4" s="209" t="s">
        <v>478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2.75">
      <c r="A5" s="5"/>
      <c r="B5" s="5"/>
      <c r="C5" s="5"/>
      <c r="D5" s="2"/>
      <c r="E5" s="2"/>
      <c r="F5" s="2"/>
      <c r="G5" s="4"/>
      <c r="H5" s="4"/>
      <c r="I5" s="4"/>
      <c r="J5" s="2"/>
      <c r="K5" s="2"/>
      <c r="L5" s="2"/>
      <c r="M5" s="4"/>
    </row>
    <row r="6" spans="1:13" ht="12.75">
      <c r="A6" s="1"/>
      <c r="B6" s="5"/>
      <c r="C6" s="5"/>
      <c r="D6" s="2"/>
      <c r="E6" s="2"/>
      <c r="F6" s="2"/>
      <c r="G6" s="4"/>
      <c r="H6" s="4"/>
      <c r="I6" s="4"/>
      <c r="J6" s="2"/>
      <c r="K6" s="2"/>
      <c r="L6" s="2"/>
      <c r="M6" s="4"/>
    </row>
    <row r="7" spans="1:13" ht="12.75">
      <c r="A7" s="1" t="s">
        <v>317</v>
      </c>
      <c r="B7" s="1"/>
      <c r="C7" s="1"/>
      <c r="D7" s="1"/>
      <c r="E7" s="1"/>
      <c r="F7" s="1"/>
      <c r="G7" s="1"/>
      <c r="H7" s="4"/>
      <c r="I7" s="4"/>
      <c r="J7" s="2"/>
      <c r="K7" s="2"/>
      <c r="L7" s="2"/>
      <c r="M7" s="4"/>
    </row>
    <row r="8" spans="1:13" ht="12.75">
      <c r="A8" s="5"/>
      <c r="B8" s="5"/>
      <c r="C8" s="5"/>
      <c r="D8" s="2"/>
      <c r="E8" s="2"/>
      <c r="F8" s="2"/>
      <c r="G8" s="4"/>
      <c r="H8" s="4"/>
      <c r="I8" s="4"/>
      <c r="J8" s="2"/>
      <c r="K8" s="2"/>
      <c r="L8" s="2"/>
      <c r="M8" s="4"/>
    </row>
    <row r="9" spans="1:13" ht="12.75">
      <c r="A9" s="5"/>
      <c r="B9" s="5"/>
      <c r="C9" s="5"/>
      <c r="D9" s="2"/>
      <c r="E9" s="2"/>
      <c r="F9" s="2"/>
      <c r="G9" s="4"/>
      <c r="H9" s="4"/>
      <c r="I9" s="4"/>
      <c r="J9" s="2"/>
      <c r="K9" s="2"/>
      <c r="L9" s="2"/>
      <c r="M9" s="4"/>
    </row>
    <row r="10" spans="1:13" ht="12.75">
      <c r="A10" s="6"/>
      <c r="B10" s="7"/>
      <c r="C10" s="7"/>
      <c r="D10" s="7" t="s">
        <v>5</v>
      </c>
      <c r="E10" s="7" t="s">
        <v>5</v>
      </c>
      <c r="F10" s="7" t="s">
        <v>318</v>
      </c>
      <c r="G10" s="7" t="s">
        <v>6</v>
      </c>
      <c r="H10" s="7" t="s">
        <v>7</v>
      </c>
      <c r="I10" s="7" t="s">
        <v>318</v>
      </c>
      <c r="J10" s="7" t="s">
        <v>8</v>
      </c>
      <c r="K10" s="7" t="s">
        <v>318</v>
      </c>
      <c r="L10" s="7" t="s">
        <v>318</v>
      </c>
      <c r="M10" s="7" t="s">
        <v>7</v>
      </c>
    </row>
    <row r="11" spans="1:13" ht="12.75">
      <c r="A11" s="8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9" t="s">
        <v>319</v>
      </c>
      <c r="G11" s="9" t="s">
        <v>13</v>
      </c>
      <c r="H11" s="9" t="s">
        <v>14</v>
      </c>
      <c r="I11" s="9" t="s">
        <v>320</v>
      </c>
      <c r="J11" s="9" t="s">
        <v>15</v>
      </c>
      <c r="K11" s="9">
        <v>2005</v>
      </c>
      <c r="L11" s="9"/>
      <c r="M11" s="9" t="s">
        <v>14</v>
      </c>
    </row>
    <row r="12" spans="1:13" ht="12.75">
      <c r="A12" s="10"/>
      <c r="B12" s="11"/>
      <c r="C12" s="11"/>
      <c r="D12" s="11" t="s">
        <v>16</v>
      </c>
      <c r="E12" s="11"/>
      <c r="F12" s="11"/>
      <c r="G12" s="11">
        <v>2007</v>
      </c>
      <c r="H12" s="11">
        <v>2006</v>
      </c>
      <c r="I12" s="11">
        <v>2006</v>
      </c>
      <c r="J12" s="11">
        <v>2006</v>
      </c>
      <c r="K12" s="11">
        <v>2006</v>
      </c>
      <c r="L12" s="11"/>
      <c r="M12" s="11">
        <v>2007</v>
      </c>
    </row>
    <row r="13" spans="1:13" ht="12.75">
      <c r="A13" s="202" t="s">
        <v>420</v>
      </c>
      <c r="B13" t="s">
        <v>418</v>
      </c>
      <c r="C13" s="201" t="s">
        <v>20</v>
      </c>
      <c r="D13" s="14"/>
      <c r="E13" s="14"/>
      <c r="F13" s="14"/>
      <c r="G13" s="15"/>
      <c r="H13" s="14"/>
      <c r="I13" s="14"/>
      <c r="J13" s="15"/>
      <c r="K13" s="180"/>
      <c r="L13" s="180"/>
      <c r="M13" s="16"/>
    </row>
    <row r="14" spans="1:13" ht="12.75">
      <c r="A14" s="203"/>
      <c r="B14" s="14"/>
      <c r="C14" s="14" t="s">
        <v>21</v>
      </c>
      <c r="D14" s="14"/>
      <c r="E14" s="14"/>
      <c r="F14" s="14"/>
      <c r="G14" s="15"/>
      <c r="H14" s="14"/>
      <c r="I14" s="14"/>
      <c r="J14" s="15"/>
      <c r="K14" s="180"/>
      <c r="L14" s="180"/>
      <c r="M14" s="16"/>
    </row>
    <row r="15" spans="1:13" ht="12.75">
      <c r="A15" s="203"/>
      <c r="B15" s="14"/>
      <c r="C15" s="14" t="s">
        <v>22</v>
      </c>
      <c r="D15" s="14"/>
      <c r="E15" s="14"/>
      <c r="F15" s="14"/>
      <c r="G15" s="15"/>
      <c r="H15" s="14"/>
      <c r="I15" s="14"/>
      <c r="J15" s="15"/>
      <c r="K15" s="180"/>
      <c r="L15" s="180"/>
      <c r="M15" s="16"/>
    </row>
    <row r="16" spans="1:13" ht="12.75">
      <c r="A16" s="203"/>
      <c r="B16" s="14"/>
      <c r="C16" s="14" t="s">
        <v>23</v>
      </c>
      <c r="D16" s="14"/>
      <c r="E16" s="14"/>
      <c r="F16" s="14"/>
      <c r="G16" s="15"/>
      <c r="H16" s="14"/>
      <c r="I16" s="14"/>
      <c r="J16" s="15"/>
      <c r="K16" s="180"/>
      <c r="L16" s="180"/>
      <c r="M16" s="16"/>
    </row>
    <row r="17" spans="1:13" ht="12.75">
      <c r="A17" s="203"/>
      <c r="B17" s="14"/>
      <c r="C17" s="14" t="s">
        <v>24</v>
      </c>
      <c r="D17" s="14"/>
      <c r="E17" s="14"/>
      <c r="F17" s="14"/>
      <c r="G17" s="15"/>
      <c r="H17" s="14"/>
      <c r="I17" s="14"/>
      <c r="J17" s="15"/>
      <c r="K17" s="180"/>
      <c r="L17" s="180"/>
      <c r="M17" s="16"/>
    </row>
    <row r="18" spans="1:13" ht="12.75">
      <c r="A18" s="203"/>
      <c r="B18" s="14"/>
      <c r="C18" s="14" t="s">
        <v>25</v>
      </c>
      <c r="D18" s="14"/>
      <c r="E18" s="14"/>
      <c r="F18" s="14"/>
      <c r="G18" s="15"/>
      <c r="H18" s="14"/>
      <c r="I18" s="14"/>
      <c r="J18" s="15"/>
      <c r="K18" s="180"/>
      <c r="L18" s="180"/>
      <c r="M18" s="16"/>
    </row>
    <row r="19" spans="1:13" ht="12.75">
      <c r="A19" s="203"/>
      <c r="B19" s="14"/>
      <c r="C19" s="14" t="s">
        <v>26</v>
      </c>
      <c r="D19" s="14"/>
      <c r="E19" s="14"/>
      <c r="F19" s="14"/>
      <c r="G19" s="15"/>
      <c r="H19" s="14"/>
      <c r="I19" s="14"/>
      <c r="J19" s="15"/>
      <c r="K19" s="180"/>
      <c r="L19" s="180"/>
      <c r="M19" s="16"/>
    </row>
    <row r="20" spans="1:13" ht="12.75">
      <c r="A20" s="203"/>
      <c r="B20" s="14"/>
      <c r="C20" s="14" t="s">
        <v>17</v>
      </c>
      <c r="D20" s="14"/>
      <c r="E20" s="14"/>
      <c r="F20" s="14"/>
      <c r="G20" s="15"/>
      <c r="H20" s="14"/>
      <c r="I20" s="14"/>
      <c r="J20" s="15"/>
      <c r="K20" s="180"/>
      <c r="L20" s="180"/>
      <c r="M20" s="16"/>
    </row>
    <row r="21" spans="1:13" ht="12.75">
      <c r="A21" s="203"/>
      <c r="B21" s="14"/>
      <c r="C21" s="14" t="s">
        <v>18</v>
      </c>
      <c r="D21" s="14"/>
      <c r="E21" s="14"/>
      <c r="F21" s="14"/>
      <c r="G21" s="15"/>
      <c r="H21" s="14"/>
      <c r="I21" s="14"/>
      <c r="J21" s="15"/>
      <c r="K21" s="180"/>
      <c r="L21" s="180"/>
      <c r="M21" s="16"/>
    </row>
    <row r="22" spans="1:13" ht="12.75">
      <c r="A22" s="203"/>
      <c r="B22" s="14"/>
      <c r="C22" s="14" t="s">
        <v>19</v>
      </c>
      <c r="D22" s="15">
        <v>3000</v>
      </c>
      <c r="E22" s="15">
        <f>D22*1.034881837</f>
        <v>3104.6455109999997</v>
      </c>
      <c r="F22" s="15">
        <f>D22*0.039365293</f>
        <v>118.09587900000001</v>
      </c>
      <c r="G22" s="15">
        <f>D22*1.074247223</f>
        <v>3222.741669</v>
      </c>
      <c r="H22" s="15">
        <v>3222.741669</v>
      </c>
      <c r="I22" s="15">
        <f>E22*0.1</f>
        <v>310.4645511</v>
      </c>
      <c r="J22" s="15">
        <f>E22*0.1</f>
        <v>310.4645511</v>
      </c>
      <c r="K22" s="180">
        <f>F22*0.2</f>
        <v>23.619175800000004</v>
      </c>
      <c r="L22" s="180">
        <f>D22*0.040322079</f>
        <v>120.96623699999999</v>
      </c>
      <c r="M22" s="16">
        <f>G22</f>
        <v>3222.741669</v>
      </c>
    </row>
    <row r="23" spans="1:13" ht="12.75">
      <c r="A23" s="203" t="s">
        <v>421</v>
      </c>
      <c r="B23" t="s">
        <v>419</v>
      </c>
      <c r="C23" s="201" t="s">
        <v>27</v>
      </c>
      <c r="D23" s="14"/>
      <c r="E23" s="14"/>
      <c r="F23" s="14"/>
      <c r="G23" s="15"/>
      <c r="H23" s="15"/>
      <c r="I23" s="15"/>
      <c r="J23" s="15"/>
      <c r="K23" s="180"/>
      <c r="L23" s="180"/>
      <c r="M23" s="16"/>
    </row>
    <row r="24" spans="1:13" ht="12.75">
      <c r="A24" s="203"/>
      <c r="B24" s="14"/>
      <c r="C24" s="14" t="s">
        <v>23</v>
      </c>
      <c r="D24" s="14"/>
      <c r="E24" s="14"/>
      <c r="F24" s="14"/>
      <c r="G24" s="15"/>
      <c r="H24" s="15"/>
      <c r="I24" s="15"/>
      <c r="J24" s="15"/>
      <c r="K24" s="180"/>
      <c r="L24" s="180"/>
      <c r="M24" s="16"/>
    </row>
    <row r="25" spans="1:13" ht="12.75">
      <c r="A25" s="203"/>
      <c r="B25" s="14"/>
      <c r="C25" s="14" t="s">
        <v>28</v>
      </c>
      <c r="D25" s="14"/>
      <c r="E25" s="14"/>
      <c r="F25" s="14"/>
      <c r="G25" s="15"/>
      <c r="H25" s="15"/>
      <c r="I25" s="15"/>
      <c r="J25" s="15"/>
      <c r="K25" s="180"/>
      <c r="L25" s="180"/>
      <c r="M25" s="16"/>
    </row>
    <row r="26" spans="1:13" ht="12.75">
      <c r="A26" s="203"/>
      <c r="B26" s="14"/>
      <c r="C26" s="14" t="s">
        <v>29</v>
      </c>
      <c r="D26" s="14"/>
      <c r="E26" s="14"/>
      <c r="F26" s="14"/>
      <c r="G26" s="15"/>
      <c r="H26" s="15"/>
      <c r="I26" s="15"/>
      <c r="J26" s="15"/>
      <c r="K26" s="180"/>
      <c r="L26" s="180"/>
      <c r="M26" s="16"/>
    </row>
    <row r="27" spans="1:13" ht="12.75">
      <c r="A27" s="203"/>
      <c r="B27" s="14"/>
      <c r="C27" s="14" t="s">
        <v>30</v>
      </c>
      <c r="D27" s="14"/>
      <c r="E27" s="14"/>
      <c r="F27" s="14"/>
      <c r="G27" s="15"/>
      <c r="H27" s="15"/>
      <c r="I27" s="15"/>
      <c r="J27" s="15"/>
      <c r="K27" s="180"/>
      <c r="L27" s="180"/>
      <c r="M27" s="16"/>
    </row>
    <row r="28" spans="1:13" ht="12.75">
      <c r="A28" s="203"/>
      <c r="B28" s="14"/>
      <c r="C28" s="14" t="s">
        <v>31</v>
      </c>
      <c r="D28" s="14"/>
      <c r="E28" s="14"/>
      <c r="F28" s="14"/>
      <c r="G28" s="15"/>
      <c r="H28" s="15"/>
      <c r="I28" s="15"/>
      <c r="J28" s="15"/>
      <c r="K28" s="180"/>
      <c r="L28" s="180"/>
      <c r="M28" s="16"/>
    </row>
    <row r="29" spans="1:13" ht="12.75">
      <c r="A29" s="203"/>
      <c r="B29" s="14"/>
      <c r="C29" s="14" t="s">
        <v>32</v>
      </c>
      <c r="D29" s="14"/>
      <c r="E29" s="14"/>
      <c r="F29" s="14"/>
      <c r="G29" s="15"/>
      <c r="H29" s="15"/>
      <c r="I29" s="15"/>
      <c r="J29" s="15"/>
      <c r="K29" s="180"/>
      <c r="L29" s="180"/>
      <c r="M29" s="16"/>
    </row>
    <row r="30" spans="1:13" ht="12.75">
      <c r="A30" s="203"/>
      <c r="B30" s="14"/>
      <c r="C30" s="14" t="s">
        <v>33</v>
      </c>
      <c r="D30" s="14">
        <v>720</v>
      </c>
      <c r="E30" s="15">
        <f>D30*1.034881837</f>
        <v>745.1149226399999</v>
      </c>
      <c r="F30" s="15">
        <f>D30*0.039365293</f>
        <v>28.34301096</v>
      </c>
      <c r="G30" s="15">
        <f>D30*1.074247223</f>
        <v>773.45800056</v>
      </c>
      <c r="H30" s="15">
        <v>773.45800056</v>
      </c>
      <c r="I30" s="15">
        <f>E30*0.1</f>
        <v>74.511492264</v>
      </c>
      <c r="J30" s="15">
        <f>E30*0.1</f>
        <v>74.511492264</v>
      </c>
      <c r="K30" s="180">
        <f>F30*0.2</f>
        <v>5.668602192000001</v>
      </c>
      <c r="L30" s="180">
        <f>D30*0.040322079</f>
        <v>29.031896879999998</v>
      </c>
      <c r="M30" s="16">
        <f>G30</f>
        <v>773.45800056</v>
      </c>
    </row>
    <row r="31" spans="1:13" ht="12.75">
      <c r="A31" s="203" t="s">
        <v>422</v>
      </c>
      <c r="B31" t="s">
        <v>430</v>
      </c>
      <c r="C31" s="201" t="s">
        <v>34</v>
      </c>
      <c r="D31" s="14"/>
      <c r="E31" s="14"/>
      <c r="F31" s="14"/>
      <c r="G31" s="15"/>
      <c r="H31" s="15"/>
      <c r="I31" s="15"/>
      <c r="J31" s="15"/>
      <c r="K31" s="180"/>
      <c r="L31" s="180"/>
      <c r="M31" s="16"/>
    </row>
    <row r="32" spans="1:13" ht="12.75">
      <c r="A32" s="203"/>
      <c r="B32" s="14"/>
      <c r="C32" s="14" t="s">
        <v>35</v>
      </c>
      <c r="D32" s="14"/>
      <c r="E32" s="14"/>
      <c r="F32" s="14"/>
      <c r="G32" s="15"/>
      <c r="H32" s="15"/>
      <c r="I32" s="15"/>
      <c r="J32" s="15"/>
      <c r="K32" s="180"/>
      <c r="L32" s="180"/>
      <c r="M32" s="16"/>
    </row>
    <row r="33" spans="1:13" ht="12.75">
      <c r="A33" s="203"/>
      <c r="B33" s="14"/>
      <c r="C33" s="14" t="s">
        <v>36</v>
      </c>
      <c r="D33" s="14"/>
      <c r="E33" s="14"/>
      <c r="F33" s="14"/>
      <c r="G33" s="15"/>
      <c r="H33" s="15"/>
      <c r="I33" s="15"/>
      <c r="J33" s="15"/>
      <c r="K33" s="180"/>
      <c r="L33" s="180"/>
      <c r="M33" s="16"/>
    </row>
    <row r="34" spans="1:13" ht="12.75">
      <c r="A34" s="203"/>
      <c r="B34" s="14"/>
      <c r="C34" s="14" t="s">
        <v>37</v>
      </c>
      <c r="D34" s="14"/>
      <c r="E34" s="14"/>
      <c r="F34" s="14"/>
      <c r="G34" s="15"/>
      <c r="H34" s="15"/>
      <c r="I34" s="15"/>
      <c r="J34" s="15"/>
      <c r="K34" s="180"/>
      <c r="L34" s="180"/>
      <c r="M34" s="16"/>
    </row>
    <row r="35" spans="1:13" ht="12.75">
      <c r="A35" s="203"/>
      <c r="B35" s="14"/>
      <c r="C35" s="14" t="s">
        <v>38</v>
      </c>
      <c r="D35" s="14"/>
      <c r="E35" s="14"/>
      <c r="F35" s="14"/>
      <c r="G35" s="15"/>
      <c r="H35" s="15"/>
      <c r="I35" s="15"/>
      <c r="J35" s="15"/>
      <c r="K35" s="180"/>
      <c r="L35" s="180"/>
      <c r="M35" s="16"/>
    </row>
    <row r="36" spans="1:13" ht="12.75">
      <c r="A36" s="203"/>
      <c r="B36" s="14"/>
      <c r="C36" s="14" t="s">
        <v>39</v>
      </c>
      <c r="D36" s="14"/>
      <c r="E36" s="14"/>
      <c r="F36" s="14"/>
      <c r="G36" s="15"/>
      <c r="H36" s="15"/>
      <c r="I36" s="15"/>
      <c r="J36" s="15"/>
      <c r="K36" s="180"/>
      <c r="L36" s="180"/>
      <c r="M36" s="16"/>
    </row>
    <row r="37" spans="1:13" ht="12.75">
      <c r="A37" s="203"/>
      <c r="B37" s="14"/>
      <c r="C37" s="14" t="s">
        <v>32</v>
      </c>
      <c r="D37" s="14"/>
      <c r="E37" s="14"/>
      <c r="F37" s="14"/>
      <c r="G37" s="15"/>
      <c r="H37" s="15"/>
      <c r="I37" s="15"/>
      <c r="J37" s="15"/>
      <c r="K37" s="180"/>
      <c r="L37" s="180"/>
      <c r="M37" s="16"/>
    </row>
    <row r="38" spans="1:13" ht="12.75">
      <c r="A38" s="203"/>
      <c r="B38" s="14"/>
      <c r="C38" s="14" t="s">
        <v>40</v>
      </c>
      <c r="D38" s="14">
        <v>680</v>
      </c>
      <c r="E38" s="15">
        <f>D38*1.034881837</f>
        <v>703.7196491599999</v>
      </c>
      <c r="F38" s="15">
        <f>D38*0.039365293</f>
        <v>26.76839924</v>
      </c>
      <c r="G38" s="15">
        <f>D38*1.074247223</f>
        <v>730.4881116399999</v>
      </c>
      <c r="H38" s="15">
        <v>730.4881116399999</v>
      </c>
      <c r="I38" s="15">
        <f>E38*0.1</f>
        <v>70.371964916</v>
      </c>
      <c r="J38" s="15">
        <f>E38*0.1</f>
        <v>70.371964916</v>
      </c>
      <c r="K38" s="180">
        <f>F38*0.2</f>
        <v>5.3536798480000005</v>
      </c>
      <c r="L38" s="180">
        <f>D38*0.040322079</f>
        <v>27.41901372</v>
      </c>
      <c r="M38" s="16">
        <f>G38</f>
        <v>730.4881116399999</v>
      </c>
    </row>
    <row r="39" spans="1:13" ht="12.75">
      <c r="A39" s="203" t="s">
        <v>423</v>
      </c>
      <c r="B39" t="s">
        <v>443</v>
      </c>
      <c r="C39" s="201" t="s">
        <v>34</v>
      </c>
      <c r="D39" s="14"/>
      <c r="E39" s="14"/>
      <c r="F39" s="14"/>
      <c r="G39" s="15"/>
      <c r="H39" s="15"/>
      <c r="I39" s="15"/>
      <c r="J39" s="15"/>
      <c r="K39" s="180"/>
      <c r="L39" s="180"/>
      <c r="M39" s="16"/>
    </row>
    <row r="40" spans="1:13" ht="12.75">
      <c r="A40" s="203"/>
      <c r="B40" s="14"/>
      <c r="C40" s="14" t="s">
        <v>35</v>
      </c>
      <c r="D40" s="14"/>
      <c r="E40" s="14"/>
      <c r="F40" s="14"/>
      <c r="G40" s="15"/>
      <c r="H40" s="15"/>
      <c r="I40" s="15"/>
      <c r="J40" s="15"/>
      <c r="K40" s="180"/>
      <c r="L40" s="180"/>
      <c r="M40" s="16"/>
    </row>
    <row r="41" spans="1:13" ht="12.75">
      <c r="A41" s="203"/>
      <c r="B41" s="14"/>
      <c r="C41" s="14" t="s">
        <v>36</v>
      </c>
      <c r="D41" s="14"/>
      <c r="E41" s="14"/>
      <c r="F41" s="14"/>
      <c r="G41" s="15"/>
      <c r="H41" s="15"/>
      <c r="I41" s="15"/>
      <c r="J41" s="15"/>
      <c r="K41" s="180"/>
      <c r="L41" s="180"/>
      <c r="M41" s="16"/>
    </row>
    <row r="42" spans="1:13" ht="12.75">
      <c r="A42" s="203"/>
      <c r="B42" s="14"/>
      <c r="C42" s="14" t="s">
        <v>37</v>
      </c>
      <c r="D42" s="14"/>
      <c r="E42" s="14"/>
      <c r="F42" s="14"/>
      <c r="G42" s="15"/>
      <c r="H42" s="15"/>
      <c r="I42" s="15"/>
      <c r="J42" s="15"/>
      <c r="K42" s="180"/>
      <c r="L42" s="180"/>
      <c r="M42" s="16"/>
    </row>
    <row r="43" spans="1:13" ht="12.75">
      <c r="A43" s="203"/>
      <c r="B43" s="14"/>
      <c r="C43" s="14" t="s">
        <v>38</v>
      </c>
      <c r="D43" s="14"/>
      <c r="E43" s="14"/>
      <c r="F43" s="14"/>
      <c r="G43" s="15"/>
      <c r="H43" s="15"/>
      <c r="I43" s="15"/>
      <c r="J43" s="15"/>
      <c r="K43" s="180"/>
      <c r="L43" s="180"/>
      <c r="M43" s="16"/>
    </row>
    <row r="44" spans="1:13" ht="12.75">
      <c r="A44" s="203"/>
      <c r="B44" s="14"/>
      <c r="C44" s="14" t="s">
        <v>39</v>
      </c>
      <c r="D44" s="14"/>
      <c r="E44" s="14"/>
      <c r="F44" s="14"/>
      <c r="G44" s="15"/>
      <c r="H44" s="15"/>
      <c r="I44" s="15"/>
      <c r="J44" s="15"/>
      <c r="K44" s="180"/>
      <c r="L44" s="180"/>
      <c r="M44" s="16"/>
    </row>
    <row r="45" spans="1:13" ht="12.75">
      <c r="A45" s="203"/>
      <c r="B45" s="14"/>
      <c r="C45" s="14" t="s">
        <v>32</v>
      </c>
      <c r="D45" s="14"/>
      <c r="E45" s="14"/>
      <c r="F45" s="14"/>
      <c r="G45" s="15"/>
      <c r="H45" s="15"/>
      <c r="I45" s="15"/>
      <c r="J45" s="15"/>
      <c r="K45" s="180"/>
      <c r="L45" s="180"/>
      <c r="M45" s="16"/>
    </row>
    <row r="46" spans="1:13" ht="12.75">
      <c r="A46" s="203"/>
      <c r="B46" s="14"/>
      <c r="C46" s="14" t="s">
        <v>41</v>
      </c>
      <c r="D46" s="14">
        <v>680</v>
      </c>
      <c r="E46" s="15">
        <f>D46*1.034881837</f>
        <v>703.7196491599999</v>
      </c>
      <c r="F46" s="15">
        <f>D46*0.039365293</f>
        <v>26.76839924</v>
      </c>
      <c r="G46" s="15">
        <f>D46*1.074247223</f>
        <v>730.4881116399999</v>
      </c>
      <c r="H46" s="15">
        <v>730.4881116399999</v>
      </c>
      <c r="I46" s="15">
        <f>E46*0.1</f>
        <v>70.371964916</v>
      </c>
      <c r="J46" s="15">
        <f>E46*0.1</f>
        <v>70.371964916</v>
      </c>
      <c r="K46" s="180">
        <f>F46*0.2</f>
        <v>5.3536798480000005</v>
      </c>
      <c r="L46" s="180">
        <f>D46*0.040322079</f>
        <v>27.41901372</v>
      </c>
      <c r="M46" s="16">
        <f>G46</f>
        <v>730.4881116399999</v>
      </c>
    </row>
    <row r="47" spans="1:13" ht="12.75">
      <c r="A47" s="203" t="s">
        <v>424</v>
      </c>
      <c r="B47" t="s">
        <v>417</v>
      </c>
      <c r="C47" s="201" t="s">
        <v>34</v>
      </c>
      <c r="D47" s="14"/>
      <c r="E47" s="14"/>
      <c r="F47" s="14"/>
      <c r="G47" s="15"/>
      <c r="H47" s="15"/>
      <c r="I47" s="15"/>
      <c r="J47" s="15"/>
      <c r="K47" s="180"/>
      <c r="L47" s="180"/>
      <c r="M47" s="16"/>
    </row>
    <row r="48" spans="1:13" ht="12.75">
      <c r="A48" s="203"/>
      <c r="B48" s="14"/>
      <c r="C48" s="14" t="s">
        <v>35</v>
      </c>
      <c r="D48" s="14"/>
      <c r="E48" s="14"/>
      <c r="F48" s="14"/>
      <c r="G48" s="15"/>
      <c r="H48" s="15"/>
      <c r="I48" s="15"/>
      <c r="J48" s="15"/>
      <c r="K48" s="180"/>
      <c r="L48" s="180"/>
      <c r="M48" s="16"/>
    </row>
    <row r="49" spans="1:13" ht="12.75">
      <c r="A49" s="203"/>
      <c r="B49" s="14"/>
      <c r="C49" s="14" t="s">
        <v>36</v>
      </c>
      <c r="D49" s="14"/>
      <c r="E49" s="14"/>
      <c r="F49" s="14"/>
      <c r="G49" s="15"/>
      <c r="H49" s="15"/>
      <c r="I49" s="15"/>
      <c r="J49" s="15"/>
      <c r="K49" s="180"/>
      <c r="L49" s="180"/>
      <c r="M49" s="16"/>
    </row>
    <row r="50" spans="1:13" ht="12.75">
      <c r="A50" s="203"/>
      <c r="B50" s="14"/>
      <c r="C50" s="14" t="s">
        <v>37</v>
      </c>
      <c r="D50" s="14"/>
      <c r="E50" s="14"/>
      <c r="F50" s="14"/>
      <c r="G50" s="15"/>
      <c r="H50" s="15"/>
      <c r="I50" s="15"/>
      <c r="J50" s="15"/>
      <c r="K50" s="180"/>
      <c r="L50" s="180"/>
      <c r="M50" s="16"/>
    </row>
    <row r="51" spans="1:13" ht="12.75">
      <c r="A51" s="203"/>
      <c r="B51" s="14"/>
      <c r="C51" s="14" t="s">
        <v>38</v>
      </c>
      <c r="D51" s="14"/>
      <c r="E51" s="14"/>
      <c r="F51" s="14"/>
      <c r="G51" s="15"/>
      <c r="H51" s="15"/>
      <c r="I51" s="15"/>
      <c r="J51" s="15"/>
      <c r="K51" s="180"/>
      <c r="L51" s="180"/>
      <c r="M51" s="16"/>
    </row>
    <row r="52" spans="1:13" ht="12.75">
      <c r="A52" s="203"/>
      <c r="B52" s="14"/>
      <c r="C52" s="14" t="s">
        <v>39</v>
      </c>
      <c r="D52" s="14"/>
      <c r="E52" s="14"/>
      <c r="F52" s="14"/>
      <c r="G52" s="15"/>
      <c r="H52" s="15"/>
      <c r="I52" s="15"/>
      <c r="J52" s="15"/>
      <c r="K52" s="180"/>
      <c r="L52" s="180"/>
      <c r="M52" s="16"/>
    </row>
    <row r="53" spans="1:13" ht="12.75">
      <c r="A53" s="203"/>
      <c r="B53" s="14"/>
      <c r="C53" s="14" t="s">
        <v>32</v>
      </c>
      <c r="D53" s="14"/>
      <c r="E53" s="14"/>
      <c r="F53" s="14"/>
      <c r="G53" s="15"/>
      <c r="H53" s="15"/>
      <c r="I53" s="15"/>
      <c r="J53" s="15"/>
      <c r="K53" s="180"/>
      <c r="L53" s="180"/>
      <c r="M53" s="16"/>
    </row>
    <row r="54" spans="1:13" ht="12.75">
      <c r="A54" s="203"/>
      <c r="B54" s="14"/>
      <c r="C54" s="14" t="s">
        <v>42</v>
      </c>
      <c r="D54" s="14">
        <v>680</v>
      </c>
      <c r="E54" s="15">
        <f>D54*1.034881837</f>
        <v>703.7196491599999</v>
      </c>
      <c r="F54" s="15">
        <f>D54*0.039365293</f>
        <v>26.76839924</v>
      </c>
      <c r="G54" s="15">
        <f>D54*1.074247223</f>
        <v>730.4881116399999</v>
      </c>
      <c r="H54" s="15">
        <v>730.4881116399999</v>
      </c>
      <c r="I54" s="15">
        <f>E54*0.1</f>
        <v>70.371964916</v>
      </c>
      <c r="J54" s="15">
        <f>E54*0.1</f>
        <v>70.371964916</v>
      </c>
      <c r="K54" s="180">
        <f>F54*0.2</f>
        <v>5.3536798480000005</v>
      </c>
      <c r="L54" s="180">
        <f>D54*0.040322079</f>
        <v>27.41901372</v>
      </c>
      <c r="M54" s="16">
        <f>G54</f>
        <v>730.4881116399999</v>
      </c>
    </row>
    <row r="55" spans="1:13" ht="12.75">
      <c r="A55" s="203"/>
      <c r="B55" s="14"/>
      <c r="C55" s="14"/>
      <c r="D55" s="14"/>
      <c r="E55" s="14"/>
      <c r="F55" s="14"/>
      <c r="G55" s="15"/>
      <c r="H55" s="15"/>
      <c r="I55" s="15"/>
      <c r="J55" s="15"/>
      <c r="K55" s="180"/>
      <c r="L55" s="180"/>
      <c r="M55" s="16"/>
    </row>
    <row r="56" spans="1:13" ht="12.75">
      <c r="A56" s="203"/>
      <c r="B56" s="14"/>
      <c r="C56" s="14"/>
      <c r="D56" s="14"/>
      <c r="E56" s="14"/>
      <c r="F56" s="14"/>
      <c r="G56" s="15"/>
      <c r="H56" s="15"/>
      <c r="I56" s="15"/>
      <c r="J56" s="15"/>
      <c r="K56" s="180"/>
      <c r="L56" s="180"/>
      <c r="M56" s="16"/>
    </row>
    <row r="57" spans="1:13" ht="12.75">
      <c r="A57" s="203"/>
      <c r="B57" s="14"/>
      <c r="C57" s="14"/>
      <c r="D57" s="14"/>
      <c r="E57" s="14"/>
      <c r="F57" s="14"/>
      <c r="G57" s="15"/>
      <c r="H57" s="15"/>
      <c r="I57" s="15"/>
      <c r="J57" s="15"/>
      <c r="K57" s="180"/>
      <c r="L57" s="180"/>
      <c r="M57" s="16"/>
    </row>
    <row r="58" spans="1:13" ht="12.75">
      <c r="A58" s="203"/>
      <c r="B58" s="14"/>
      <c r="C58" s="14"/>
      <c r="D58" s="14"/>
      <c r="E58" s="14"/>
      <c r="F58" s="14"/>
      <c r="G58" s="15"/>
      <c r="H58" s="15"/>
      <c r="I58" s="15"/>
      <c r="J58" s="15"/>
      <c r="K58" s="180"/>
      <c r="L58" s="180"/>
      <c r="M58" s="16"/>
    </row>
    <row r="59" spans="1:13" ht="12.75">
      <c r="A59" s="203"/>
      <c r="B59" s="14"/>
      <c r="C59" s="14"/>
      <c r="D59" s="14"/>
      <c r="E59" s="14"/>
      <c r="F59" s="14"/>
      <c r="G59" s="15"/>
      <c r="H59" s="15"/>
      <c r="I59" s="15"/>
      <c r="J59" s="15"/>
      <c r="K59" s="180"/>
      <c r="L59" s="180"/>
      <c r="M59" s="16"/>
    </row>
    <row r="60" spans="1:13" ht="12.75">
      <c r="A60" s="203"/>
      <c r="B60" s="14"/>
      <c r="C60" s="14"/>
      <c r="D60" s="14"/>
      <c r="E60" s="14"/>
      <c r="F60" s="14"/>
      <c r="G60" s="15"/>
      <c r="H60" s="15"/>
      <c r="I60" s="15"/>
      <c r="J60" s="15"/>
      <c r="K60" s="180"/>
      <c r="L60" s="180"/>
      <c r="M60" s="16"/>
    </row>
    <row r="61" spans="1:13" ht="12.75">
      <c r="A61" s="204"/>
      <c r="B61" s="18"/>
      <c r="C61" s="18"/>
      <c r="D61" s="19"/>
      <c r="E61" s="19"/>
      <c r="F61" s="19"/>
      <c r="G61" s="19"/>
      <c r="H61" s="19"/>
      <c r="I61" s="19"/>
      <c r="J61" s="19"/>
      <c r="K61" s="181"/>
      <c r="L61" s="181"/>
      <c r="M61" s="20"/>
    </row>
    <row r="62" ht="12.75">
      <c r="A62" s="205"/>
    </row>
    <row r="63" spans="1:13" ht="12.75">
      <c r="A63" s="1" t="s">
        <v>0</v>
      </c>
      <c r="B63" s="1"/>
      <c r="C63" s="1"/>
      <c r="D63" s="2"/>
      <c r="E63" s="2"/>
      <c r="F63" s="2"/>
      <c r="G63" s="25" t="s">
        <v>100</v>
      </c>
      <c r="I63" s="25"/>
      <c r="J63" s="25"/>
      <c r="K63" s="3"/>
      <c r="L63" s="3"/>
      <c r="M63" s="3"/>
    </row>
    <row r="64" spans="1:13" ht="12.75">
      <c r="A64" s="1" t="s">
        <v>2</v>
      </c>
      <c r="B64" s="1"/>
      <c r="C64" s="1"/>
      <c r="D64" s="2"/>
      <c r="E64" s="2"/>
      <c r="F64" s="2"/>
      <c r="G64" s="25" t="s">
        <v>101</v>
      </c>
      <c r="I64" s="25"/>
      <c r="J64" s="25"/>
      <c r="K64" s="3"/>
      <c r="L64" s="3"/>
      <c r="M64" s="3"/>
    </row>
    <row r="65" spans="1:13" ht="12.75">
      <c r="A65" s="1" t="s">
        <v>4</v>
      </c>
      <c r="B65" s="1"/>
      <c r="C65" s="1"/>
      <c r="D65" s="2"/>
      <c r="E65" s="2"/>
      <c r="F65" s="2"/>
      <c r="G65" s="4"/>
      <c r="H65" s="4"/>
      <c r="I65" s="4"/>
      <c r="J65" s="2"/>
      <c r="K65" s="2"/>
      <c r="L65" s="2"/>
      <c r="M65" s="4"/>
    </row>
    <row r="66" spans="1:13" ht="20.25">
      <c r="A66" s="209" t="s">
        <v>478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</row>
    <row r="67" spans="1:13" ht="12.75">
      <c r="A67" s="5"/>
      <c r="B67" s="5"/>
      <c r="C67" s="5"/>
      <c r="D67" s="2"/>
      <c r="E67" s="2"/>
      <c r="F67" s="2"/>
      <c r="G67" s="4"/>
      <c r="H67" s="4"/>
      <c r="I67" s="4"/>
      <c r="J67" s="2"/>
      <c r="K67" s="2"/>
      <c r="L67" s="2"/>
      <c r="M67" s="4"/>
    </row>
    <row r="68" spans="1:13" ht="12.75">
      <c r="A68" s="1"/>
      <c r="B68" s="5"/>
      <c r="C68" s="5"/>
      <c r="D68" s="2"/>
      <c r="E68" s="2"/>
      <c r="F68" s="2"/>
      <c r="G68" s="4"/>
      <c r="H68" s="4"/>
      <c r="I68" s="4"/>
      <c r="J68" s="2"/>
      <c r="K68" s="2"/>
      <c r="L68" s="2"/>
      <c r="M68" s="4"/>
    </row>
    <row r="69" spans="1:13" ht="12.75">
      <c r="A69" s="1" t="s">
        <v>317</v>
      </c>
      <c r="B69" s="1"/>
      <c r="C69" s="1"/>
      <c r="D69" s="1"/>
      <c r="E69" s="1"/>
      <c r="F69" s="1"/>
      <c r="G69" s="1"/>
      <c r="H69" s="4"/>
      <c r="I69" s="4"/>
      <c r="J69" s="2"/>
      <c r="K69" s="2"/>
      <c r="L69" s="2"/>
      <c r="M69" s="4"/>
    </row>
    <row r="70" spans="1:13" ht="12.75">
      <c r="A70" s="5"/>
      <c r="B70" s="5"/>
      <c r="C70" s="5"/>
      <c r="D70" s="2"/>
      <c r="E70" s="2"/>
      <c r="F70" s="2"/>
      <c r="G70" s="4"/>
      <c r="H70" s="4"/>
      <c r="I70" s="4"/>
      <c r="J70" s="2"/>
      <c r="K70" s="2"/>
      <c r="L70" s="2"/>
      <c r="M70" s="4"/>
    </row>
    <row r="71" spans="1:13" ht="12.75">
      <c r="A71" s="5"/>
      <c r="B71" s="5"/>
      <c r="C71" s="5"/>
      <c r="D71" s="2"/>
      <c r="E71" s="2"/>
      <c r="F71" s="2"/>
      <c r="G71" s="4"/>
      <c r="H71" s="4"/>
      <c r="I71" s="4"/>
      <c r="J71" s="2"/>
      <c r="K71" s="2"/>
      <c r="L71" s="2"/>
      <c r="M71" s="4"/>
    </row>
    <row r="72" spans="1:13" ht="12.75">
      <c r="A72" s="6"/>
      <c r="B72" s="7"/>
      <c r="C72" s="7"/>
      <c r="D72" s="7" t="s">
        <v>5</v>
      </c>
      <c r="E72" s="7" t="s">
        <v>5</v>
      </c>
      <c r="F72" s="7" t="s">
        <v>318</v>
      </c>
      <c r="G72" s="7" t="s">
        <v>6</v>
      </c>
      <c r="H72" s="7" t="s">
        <v>7</v>
      </c>
      <c r="I72" s="7" t="s">
        <v>318</v>
      </c>
      <c r="J72" s="7" t="s">
        <v>8</v>
      </c>
      <c r="K72" s="7" t="s">
        <v>318</v>
      </c>
      <c r="L72" s="7" t="s">
        <v>318</v>
      </c>
      <c r="M72" s="7" t="s">
        <v>7</v>
      </c>
    </row>
    <row r="73" spans="1:13" ht="12.75">
      <c r="A73" s="8" t="s">
        <v>9</v>
      </c>
      <c r="B73" s="9" t="s">
        <v>10</v>
      </c>
      <c r="C73" s="9" t="s">
        <v>11</v>
      </c>
      <c r="D73" s="9" t="s">
        <v>12</v>
      </c>
      <c r="E73" s="9" t="s">
        <v>13</v>
      </c>
      <c r="F73" s="9" t="s">
        <v>319</v>
      </c>
      <c r="G73" s="9" t="s">
        <v>13</v>
      </c>
      <c r="H73" s="9" t="s">
        <v>14</v>
      </c>
      <c r="I73" s="9" t="s">
        <v>320</v>
      </c>
      <c r="J73" s="9" t="s">
        <v>15</v>
      </c>
      <c r="K73" s="9">
        <v>2005</v>
      </c>
      <c r="L73" s="9"/>
      <c r="M73" s="9" t="s">
        <v>14</v>
      </c>
    </row>
    <row r="74" spans="1:13" ht="12.75">
      <c r="A74" s="10"/>
      <c r="B74" s="11"/>
      <c r="C74" s="11"/>
      <c r="D74" s="11" t="s">
        <v>16</v>
      </c>
      <c r="E74" s="11"/>
      <c r="F74" s="11"/>
      <c r="G74" s="11">
        <v>2007</v>
      </c>
      <c r="H74" s="11">
        <v>2006</v>
      </c>
      <c r="I74" s="11">
        <v>2006</v>
      </c>
      <c r="J74" s="11">
        <v>2006</v>
      </c>
      <c r="K74" s="11">
        <v>2006</v>
      </c>
      <c r="L74" s="11"/>
      <c r="M74" s="11">
        <v>2007</v>
      </c>
    </row>
    <row r="75" spans="1:13" ht="12.75">
      <c r="A75" s="202" t="s">
        <v>425</v>
      </c>
      <c r="B75" t="s">
        <v>416</v>
      </c>
      <c r="C75" s="206" t="s">
        <v>34</v>
      </c>
      <c r="D75" s="12"/>
      <c r="E75" s="14"/>
      <c r="F75" s="14"/>
      <c r="G75" s="15"/>
      <c r="H75" s="15"/>
      <c r="I75" s="15"/>
      <c r="J75" s="15"/>
      <c r="K75" s="180"/>
      <c r="L75" s="180"/>
      <c r="M75" s="16"/>
    </row>
    <row r="76" spans="1:13" ht="12.75">
      <c r="A76" s="203"/>
      <c r="B76" s="14"/>
      <c r="C76" s="14" t="s">
        <v>35</v>
      </c>
      <c r="D76" s="14"/>
      <c r="E76" s="14"/>
      <c r="F76" s="14"/>
      <c r="G76" s="15"/>
      <c r="H76" s="15"/>
      <c r="I76" s="15"/>
      <c r="J76" s="15"/>
      <c r="K76" s="180"/>
      <c r="L76" s="180"/>
      <c r="M76" s="16"/>
    </row>
    <row r="77" spans="1:13" ht="12.75">
      <c r="A77" s="203"/>
      <c r="B77" s="14"/>
      <c r="C77" s="14" t="s">
        <v>36</v>
      </c>
      <c r="D77" s="14"/>
      <c r="E77" s="14"/>
      <c r="F77" s="14"/>
      <c r="G77" s="15"/>
      <c r="H77" s="15"/>
      <c r="I77" s="15"/>
      <c r="J77" s="15"/>
      <c r="K77" s="180"/>
      <c r="L77" s="180"/>
      <c r="M77" s="16"/>
    </row>
    <row r="78" spans="1:13" ht="12.75">
      <c r="A78" s="203"/>
      <c r="B78" s="14"/>
      <c r="C78" s="14" t="s">
        <v>37</v>
      </c>
      <c r="D78" s="14"/>
      <c r="E78" s="14"/>
      <c r="F78" s="14"/>
      <c r="G78" s="15"/>
      <c r="H78" s="15"/>
      <c r="I78" s="15"/>
      <c r="J78" s="15"/>
      <c r="K78" s="180"/>
      <c r="L78" s="180"/>
      <c r="M78" s="16"/>
    </row>
    <row r="79" spans="1:13" ht="12.75">
      <c r="A79" s="203"/>
      <c r="B79" s="14"/>
      <c r="C79" s="14" t="s">
        <v>38</v>
      </c>
      <c r="D79" s="14"/>
      <c r="E79" s="14"/>
      <c r="F79" s="14"/>
      <c r="G79" s="15"/>
      <c r="H79" s="15"/>
      <c r="I79" s="15"/>
      <c r="J79" s="15"/>
      <c r="K79" s="180"/>
      <c r="L79" s="180"/>
      <c r="M79" s="16"/>
    </row>
    <row r="80" spans="1:13" ht="12.75">
      <c r="A80" s="203"/>
      <c r="B80" s="14"/>
      <c r="C80" s="14" t="s">
        <v>39</v>
      </c>
      <c r="D80" s="14"/>
      <c r="E80" s="14"/>
      <c r="F80" s="14"/>
      <c r="G80" s="15"/>
      <c r="H80" s="15"/>
      <c r="I80" s="15"/>
      <c r="J80" s="15"/>
      <c r="K80" s="180"/>
      <c r="L80" s="180"/>
      <c r="M80" s="16"/>
    </row>
    <row r="81" spans="1:13" ht="12.75">
      <c r="A81" s="203"/>
      <c r="B81" s="14"/>
      <c r="C81" s="14" t="s">
        <v>32</v>
      </c>
      <c r="D81" s="14"/>
      <c r="E81" s="14"/>
      <c r="F81" s="14"/>
      <c r="G81" s="15"/>
      <c r="H81" s="15"/>
      <c r="I81" s="15"/>
      <c r="J81" s="15"/>
      <c r="K81" s="180"/>
      <c r="L81" s="180"/>
      <c r="M81" s="16"/>
    </row>
    <row r="82" spans="1:13" ht="12.75">
      <c r="A82" s="203"/>
      <c r="B82" s="14"/>
      <c r="C82" s="14" t="s">
        <v>43</v>
      </c>
      <c r="D82" s="14">
        <v>680</v>
      </c>
      <c r="E82" s="15">
        <f>D82*1.034881837</f>
        <v>703.7196491599999</v>
      </c>
      <c r="F82" s="15">
        <f>D82*0.039365293</f>
        <v>26.76839924</v>
      </c>
      <c r="G82" s="15">
        <f>D82*1.074247223</f>
        <v>730.4881116399999</v>
      </c>
      <c r="H82" s="15">
        <v>730.4881116399999</v>
      </c>
      <c r="I82" s="15">
        <f>E82*0.1</f>
        <v>70.371964916</v>
      </c>
      <c r="J82" s="15">
        <f>E82*0.1</f>
        <v>70.371964916</v>
      </c>
      <c r="K82" s="180">
        <f>F82*0.2</f>
        <v>5.3536798480000005</v>
      </c>
      <c r="L82" s="180">
        <f>D82*0.040322079</f>
        <v>27.41901372</v>
      </c>
      <c r="M82" s="16">
        <f>G82</f>
        <v>730.4881116399999</v>
      </c>
    </row>
    <row r="83" spans="1:13" ht="12.75">
      <c r="A83" s="203" t="s">
        <v>426</v>
      </c>
      <c r="B83" t="s">
        <v>431</v>
      </c>
      <c r="C83" s="201" t="s">
        <v>34</v>
      </c>
      <c r="D83" s="14"/>
      <c r="E83" s="14"/>
      <c r="F83" s="14"/>
      <c r="G83" s="15"/>
      <c r="H83" s="15"/>
      <c r="I83" s="15"/>
      <c r="J83" s="15"/>
      <c r="K83" s="180"/>
      <c r="L83" s="180"/>
      <c r="M83" s="16"/>
    </row>
    <row r="84" spans="1:13" ht="12.75">
      <c r="A84" s="203"/>
      <c r="B84" s="14"/>
      <c r="C84" s="14" t="s">
        <v>35</v>
      </c>
      <c r="D84" s="14"/>
      <c r="E84" s="14"/>
      <c r="F84" s="14"/>
      <c r="G84" s="15"/>
      <c r="H84" s="15"/>
      <c r="I84" s="15"/>
      <c r="J84" s="15"/>
      <c r="K84" s="180"/>
      <c r="L84" s="180"/>
      <c r="M84" s="16"/>
    </row>
    <row r="85" spans="1:13" ht="12.75">
      <c r="A85" s="203"/>
      <c r="B85" s="14"/>
      <c r="C85" s="14" t="s">
        <v>36</v>
      </c>
      <c r="D85" s="14"/>
      <c r="E85" s="14"/>
      <c r="F85" s="14"/>
      <c r="G85" s="15"/>
      <c r="H85" s="15"/>
      <c r="I85" s="15"/>
      <c r="J85" s="15"/>
      <c r="K85" s="180"/>
      <c r="L85" s="180"/>
      <c r="M85" s="16"/>
    </row>
    <row r="86" spans="1:13" ht="12.75">
      <c r="A86" s="203"/>
      <c r="B86" s="14"/>
      <c r="C86" s="14" t="s">
        <v>37</v>
      </c>
      <c r="D86" s="14"/>
      <c r="E86" s="14"/>
      <c r="F86" s="14"/>
      <c r="G86" s="15"/>
      <c r="H86" s="15"/>
      <c r="I86" s="15"/>
      <c r="J86" s="15"/>
      <c r="K86" s="180"/>
      <c r="L86" s="180"/>
      <c r="M86" s="16"/>
    </row>
    <row r="87" spans="1:13" ht="12.75">
      <c r="A87" s="203"/>
      <c r="B87" s="14"/>
      <c r="C87" s="14" t="s">
        <v>38</v>
      </c>
      <c r="D87" s="14"/>
      <c r="E87" s="14"/>
      <c r="F87" s="14"/>
      <c r="G87" s="15"/>
      <c r="H87" s="15"/>
      <c r="I87" s="15"/>
      <c r="J87" s="15"/>
      <c r="K87" s="180"/>
      <c r="L87" s="180"/>
      <c r="M87" s="16"/>
    </row>
    <row r="88" spans="1:13" ht="12.75">
      <c r="A88" s="203"/>
      <c r="B88" s="14"/>
      <c r="C88" s="14" t="s">
        <v>39</v>
      </c>
      <c r="D88" s="14"/>
      <c r="E88" s="14"/>
      <c r="F88" s="14"/>
      <c r="G88" s="15"/>
      <c r="H88" s="15"/>
      <c r="I88" s="15"/>
      <c r="J88" s="15"/>
      <c r="K88" s="180"/>
      <c r="L88" s="180"/>
      <c r="M88" s="16"/>
    </row>
    <row r="89" spans="1:13" ht="12.75">
      <c r="A89" s="203"/>
      <c r="B89" s="14"/>
      <c r="C89" s="14" t="s">
        <v>32</v>
      </c>
      <c r="D89" s="14"/>
      <c r="E89" s="14"/>
      <c r="F89" s="14"/>
      <c r="G89" s="15"/>
      <c r="H89" s="15"/>
      <c r="I89" s="15"/>
      <c r="J89" s="15"/>
      <c r="K89" s="180"/>
      <c r="L89" s="180"/>
      <c r="M89" s="16"/>
    </row>
    <row r="90" spans="1:13" ht="12.75">
      <c r="A90" s="203"/>
      <c r="B90" s="14"/>
      <c r="C90" s="14" t="s">
        <v>44</v>
      </c>
      <c r="D90" s="14">
        <v>680</v>
      </c>
      <c r="E90" s="15">
        <f>D90*1.034881837</f>
        <v>703.7196491599999</v>
      </c>
      <c r="F90" s="15">
        <f>D90*0.039365293</f>
        <v>26.76839924</v>
      </c>
      <c r="G90" s="15">
        <f>D90*1.074247223</f>
        <v>730.4881116399999</v>
      </c>
      <c r="H90" s="15">
        <v>730.4881116399999</v>
      </c>
      <c r="I90" s="15">
        <f>E90*0.1</f>
        <v>70.371964916</v>
      </c>
      <c r="J90" s="15">
        <f>E90*0.1</f>
        <v>70.371964916</v>
      </c>
      <c r="K90" s="180">
        <f>F90*0.2</f>
        <v>5.3536798480000005</v>
      </c>
      <c r="L90" s="180">
        <f>D90*0.040322079</f>
        <v>27.41901372</v>
      </c>
      <c r="M90" s="16">
        <f>G90</f>
        <v>730.4881116399999</v>
      </c>
    </row>
    <row r="91" spans="1:13" ht="12.75">
      <c r="A91" s="203" t="s">
        <v>427</v>
      </c>
      <c r="B91" t="s">
        <v>415</v>
      </c>
      <c r="C91" s="201" t="s">
        <v>45</v>
      </c>
      <c r="D91" s="14"/>
      <c r="E91" s="14"/>
      <c r="F91" s="14"/>
      <c r="G91" s="15"/>
      <c r="H91" s="15"/>
      <c r="I91" s="15"/>
      <c r="J91" s="15"/>
      <c r="K91" s="180"/>
      <c r="L91" s="180"/>
      <c r="M91" s="16"/>
    </row>
    <row r="92" spans="1:13" ht="12.75">
      <c r="A92" s="203"/>
      <c r="B92" s="14"/>
      <c r="C92" s="14" t="s">
        <v>46</v>
      </c>
      <c r="D92" s="14"/>
      <c r="E92" s="14"/>
      <c r="F92" s="14"/>
      <c r="G92" s="15"/>
      <c r="H92" s="15"/>
      <c r="I92" s="15"/>
      <c r="J92" s="15"/>
      <c r="K92" s="180"/>
      <c r="L92" s="180"/>
      <c r="M92" s="16"/>
    </row>
    <row r="93" spans="1:13" ht="12.75">
      <c r="A93" s="203"/>
      <c r="B93" s="14"/>
      <c r="C93" s="14" t="s">
        <v>47</v>
      </c>
      <c r="D93" s="14"/>
      <c r="E93" s="14"/>
      <c r="F93" s="14"/>
      <c r="G93" s="15"/>
      <c r="H93" s="15"/>
      <c r="I93" s="15"/>
      <c r="J93" s="15"/>
      <c r="K93" s="180"/>
      <c r="L93" s="180"/>
      <c r="M93" s="16"/>
    </row>
    <row r="94" spans="1:13" ht="12.75">
      <c r="A94" s="203"/>
      <c r="B94" s="14"/>
      <c r="C94" s="14" t="s">
        <v>48</v>
      </c>
      <c r="D94" s="14"/>
      <c r="E94" s="14"/>
      <c r="F94" s="14"/>
      <c r="G94" s="15"/>
      <c r="H94" s="15"/>
      <c r="I94" s="15"/>
      <c r="J94" s="15"/>
      <c r="K94" s="180"/>
      <c r="L94" s="180"/>
      <c r="M94" s="16"/>
    </row>
    <row r="95" spans="1:13" ht="12.75">
      <c r="A95" s="203"/>
      <c r="B95" s="14"/>
      <c r="C95" s="14" t="s">
        <v>49</v>
      </c>
      <c r="D95" s="14"/>
      <c r="E95" s="14"/>
      <c r="F95" s="14"/>
      <c r="G95" s="15"/>
      <c r="H95" s="15"/>
      <c r="I95" s="15"/>
      <c r="J95" s="15"/>
      <c r="K95" s="180"/>
      <c r="L95" s="180"/>
      <c r="M95" s="16"/>
    </row>
    <row r="96" spans="1:13" ht="12.75">
      <c r="A96" s="203"/>
      <c r="B96" s="14"/>
      <c r="C96" s="14" t="s">
        <v>50</v>
      </c>
      <c r="D96" s="14"/>
      <c r="E96" s="14"/>
      <c r="F96" s="14"/>
      <c r="G96" s="15"/>
      <c r="H96" s="15"/>
      <c r="I96" s="15"/>
      <c r="J96" s="15"/>
      <c r="K96" s="180"/>
      <c r="L96" s="180"/>
      <c r="M96" s="16"/>
    </row>
    <row r="97" spans="1:13" ht="12.75">
      <c r="A97" s="203"/>
      <c r="B97" s="14"/>
      <c r="C97" s="14" t="s">
        <v>51</v>
      </c>
      <c r="D97" s="14"/>
      <c r="E97" s="14"/>
      <c r="F97" s="14"/>
      <c r="G97" s="15"/>
      <c r="H97" s="15"/>
      <c r="I97" s="15"/>
      <c r="J97" s="15"/>
      <c r="K97" s="180"/>
      <c r="L97" s="180"/>
      <c r="M97" s="16"/>
    </row>
    <row r="98" spans="1:13" ht="12.75">
      <c r="A98" s="203"/>
      <c r="B98" s="14"/>
      <c r="C98" s="14" t="s">
        <v>52</v>
      </c>
      <c r="D98" s="15">
        <v>1299</v>
      </c>
      <c r="E98" s="15">
        <f>D98*1.034881837</f>
        <v>1344.311506263</v>
      </c>
      <c r="F98" s="15">
        <f>D98*0.039365293</f>
        <v>51.135515607</v>
      </c>
      <c r="G98" s="15">
        <f>D98*1.074247223</f>
        <v>1395.4471426769999</v>
      </c>
      <c r="H98" s="15">
        <v>1395.4471426769999</v>
      </c>
      <c r="I98" s="15">
        <f>E98*0.1</f>
        <v>134.4311506263</v>
      </c>
      <c r="J98" s="15">
        <f>E98*0.1</f>
        <v>134.4311506263</v>
      </c>
      <c r="K98" s="180">
        <f>F98*0.2</f>
        <v>10.2271031214</v>
      </c>
      <c r="L98" s="180">
        <f>D98*0.040322079</f>
        <v>52.378380621</v>
      </c>
      <c r="M98" s="16">
        <f>G98</f>
        <v>1395.4471426769999</v>
      </c>
    </row>
    <row r="99" spans="1:13" ht="12.75">
      <c r="A99" s="203" t="s">
        <v>428</v>
      </c>
      <c r="B99" t="s">
        <v>432</v>
      </c>
      <c r="C99" s="201" t="s">
        <v>45</v>
      </c>
      <c r="D99" s="14"/>
      <c r="E99" s="14"/>
      <c r="F99" s="14"/>
      <c r="G99" s="15"/>
      <c r="H99" s="15"/>
      <c r="I99" s="15"/>
      <c r="J99" s="15"/>
      <c r="K99" s="180"/>
      <c r="L99" s="180"/>
      <c r="M99" s="16"/>
    </row>
    <row r="100" spans="1:13" ht="12.75">
      <c r="A100" s="203"/>
      <c r="B100" s="14"/>
      <c r="C100" s="14" t="s">
        <v>46</v>
      </c>
      <c r="D100" s="14"/>
      <c r="E100" s="14"/>
      <c r="F100" s="14"/>
      <c r="G100" s="15"/>
      <c r="H100" s="15"/>
      <c r="I100" s="15"/>
      <c r="J100" s="15"/>
      <c r="K100" s="180"/>
      <c r="L100" s="180"/>
      <c r="M100" s="16"/>
    </row>
    <row r="101" spans="1:13" ht="12.75">
      <c r="A101" s="203"/>
      <c r="B101" s="14"/>
      <c r="C101" s="14" t="s">
        <v>47</v>
      </c>
      <c r="D101" s="14"/>
      <c r="E101" s="14"/>
      <c r="F101" s="14"/>
      <c r="G101" s="15"/>
      <c r="H101" s="15"/>
      <c r="I101" s="15"/>
      <c r="J101" s="15"/>
      <c r="K101" s="180"/>
      <c r="L101" s="180"/>
      <c r="M101" s="16"/>
    </row>
    <row r="102" spans="1:13" ht="12.75">
      <c r="A102" s="203"/>
      <c r="B102" s="14"/>
      <c r="C102" s="14" t="s">
        <v>53</v>
      </c>
      <c r="D102" s="14"/>
      <c r="E102" s="14"/>
      <c r="F102" s="14"/>
      <c r="G102" s="15"/>
      <c r="H102" s="15"/>
      <c r="I102" s="15"/>
      <c r="J102" s="15"/>
      <c r="K102" s="180"/>
      <c r="L102" s="180"/>
      <c r="M102" s="16"/>
    </row>
    <row r="103" spans="1:13" ht="12.75">
      <c r="A103" s="203"/>
      <c r="B103" s="14"/>
      <c r="C103" s="14" t="s">
        <v>49</v>
      </c>
      <c r="D103" s="14"/>
      <c r="E103" s="14"/>
      <c r="F103" s="14"/>
      <c r="G103" s="15"/>
      <c r="H103" s="15"/>
      <c r="I103" s="15"/>
      <c r="J103" s="15"/>
      <c r="K103" s="180"/>
      <c r="L103" s="180"/>
      <c r="M103" s="16"/>
    </row>
    <row r="104" spans="1:13" ht="12.75">
      <c r="A104" s="203"/>
      <c r="B104" s="14"/>
      <c r="C104" s="14" t="s">
        <v>50</v>
      </c>
      <c r="D104" s="14"/>
      <c r="E104" s="14"/>
      <c r="F104" s="14"/>
      <c r="G104" s="15"/>
      <c r="H104" s="15"/>
      <c r="I104" s="15"/>
      <c r="J104" s="15"/>
      <c r="K104" s="180"/>
      <c r="L104" s="180"/>
      <c r="M104" s="16"/>
    </row>
    <row r="105" spans="1:13" ht="12.75">
      <c r="A105" s="203"/>
      <c r="B105" s="14"/>
      <c r="C105" s="14" t="s">
        <v>32</v>
      </c>
      <c r="D105" s="14"/>
      <c r="E105" s="14"/>
      <c r="F105" s="14"/>
      <c r="G105" s="15"/>
      <c r="H105" s="15"/>
      <c r="I105" s="15"/>
      <c r="J105" s="15"/>
      <c r="K105" s="180"/>
      <c r="L105" s="180"/>
      <c r="M105" s="16"/>
    </row>
    <row r="106" spans="1:13" ht="12.75">
      <c r="A106" s="203"/>
      <c r="B106" s="14"/>
      <c r="C106" s="14" t="s">
        <v>54</v>
      </c>
      <c r="D106" s="15">
        <v>1299</v>
      </c>
      <c r="E106" s="15">
        <f>D106*1.034881837</f>
        <v>1344.311506263</v>
      </c>
      <c r="F106" s="15">
        <f>D106*0.039365293</f>
        <v>51.135515607</v>
      </c>
      <c r="G106" s="15">
        <f>D106*1.074247223</f>
        <v>1395.4471426769999</v>
      </c>
      <c r="H106" s="15">
        <v>1395.4471426769999</v>
      </c>
      <c r="I106" s="15">
        <f>E106*0.1</f>
        <v>134.4311506263</v>
      </c>
      <c r="J106" s="15">
        <f>E106*0.1</f>
        <v>134.4311506263</v>
      </c>
      <c r="K106" s="180">
        <f>F106*0.2</f>
        <v>10.2271031214</v>
      </c>
      <c r="L106" s="180">
        <f>D106*0.040322079</f>
        <v>52.378380621</v>
      </c>
      <c r="M106" s="16">
        <f>G106</f>
        <v>1395.4471426769999</v>
      </c>
    </row>
    <row r="107" spans="1:13" ht="12.75">
      <c r="A107" s="203" t="s">
        <v>429</v>
      </c>
      <c r="B107" t="s">
        <v>414</v>
      </c>
      <c r="C107" s="201" t="s">
        <v>45</v>
      </c>
      <c r="D107" s="14"/>
      <c r="E107" s="14"/>
      <c r="F107" s="14"/>
      <c r="G107" s="15"/>
      <c r="H107" s="15"/>
      <c r="I107" s="15"/>
      <c r="J107" s="15"/>
      <c r="K107" s="180"/>
      <c r="L107" s="180"/>
      <c r="M107" s="16"/>
    </row>
    <row r="108" spans="1:13" ht="12.75">
      <c r="A108" s="203"/>
      <c r="B108" s="14"/>
      <c r="C108" s="14" t="s">
        <v>46</v>
      </c>
      <c r="D108" s="14"/>
      <c r="E108" s="14"/>
      <c r="F108" s="14"/>
      <c r="G108" s="15"/>
      <c r="H108" s="15"/>
      <c r="I108" s="15"/>
      <c r="J108" s="15"/>
      <c r="K108" s="180"/>
      <c r="L108" s="180"/>
      <c r="M108" s="16"/>
    </row>
    <row r="109" spans="1:13" ht="12.75">
      <c r="A109" s="203"/>
      <c r="B109" s="14"/>
      <c r="C109" s="14" t="s">
        <v>47</v>
      </c>
      <c r="D109" s="14"/>
      <c r="E109" s="14"/>
      <c r="F109" s="14"/>
      <c r="G109" s="15"/>
      <c r="H109" s="15"/>
      <c r="I109" s="15"/>
      <c r="J109" s="15"/>
      <c r="K109" s="180"/>
      <c r="L109" s="180"/>
      <c r="M109" s="16"/>
    </row>
    <row r="110" spans="1:13" ht="12.75">
      <c r="A110" s="203"/>
      <c r="B110" s="14"/>
      <c r="C110" s="14" t="s">
        <v>55</v>
      </c>
      <c r="D110" s="14"/>
      <c r="E110" s="14"/>
      <c r="F110" s="14"/>
      <c r="G110" s="15"/>
      <c r="H110" s="15"/>
      <c r="I110" s="15"/>
      <c r="J110" s="15"/>
      <c r="K110" s="180"/>
      <c r="L110" s="180"/>
      <c r="M110" s="16"/>
    </row>
    <row r="111" spans="1:13" ht="12.75">
      <c r="A111" s="203"/>
      <c r="B111" s="14"/>
      <c r="C111" s="14" t="s">
        <v>49</v>
      </c>
      <c r="D111" s="14"/>
      <c r="E111" s="14"/>
      <c r="F111" s="14"/>
      <c r="G111" s="15"/>
      <c r="H111" s="15"/>
      <c r="I111" s="15"/>
      <c r="J111" s="15"/>
      <c r="K111" s="180"/>
      <c r="L111" s="180"/>
      <c r="M111" s="16"/>
    </row>
    <row r="112" spans="1:13" ht="12.75">
      <c r="A112" s="203"/>
      <c r="B112" s="14"/>
      <c r="C112" s="14" t="s">
        <v>50</v>
      </c>
      <c r="D112" s="14"/>
      <c r="E112" s="14"/>
      <c r="F112" s="14"/>
      <c r="G112" s="15"/>
      <c r="H112" s="15"/>
      <c r="I112" s="15"/>
      <c r="J112" s="15"/>
      <c r="K112" s="180"/>
      <c r="L112" s="180"/>
      <c r="M112" s="16"/>
    </row>
    <row r="113" spans="1:13" ht="12.75">
      <c r="A113" s="203"/>
      <c r="B113" s="14"/>
      <c r="C113" s="14" t="s">
        <v>32</v>
      </c>
      <c r="D113" s="14"/>
      <c r="E113" s="14"/>
      <c r="F113" s="14"/>
      <c r="G113" s="15"/>
      <c r="H113" s="15"/>
      <c r="I113" s="15"/>
      <c r="J113" s="15"/>
      <c r="K113" s="180"/>
      <c r="L113" s="180"/>
      <c r="M113" s="16"/>
    </row>
    <row r="114" spans="1:13" ht="12.75">
      <c r="A114" s="203"/>
      <c r="B114" s="14"/>
      <c r="C114" s="14" t="s">
        <v>56</v>
      </c>
      <c r="D114" s="15">
        <v>1299</v>
      </c>
      <c r="E114" s="15">
        <f>D114*1.034881837</f>
        <v>1344.311506263</v>
      </c>
      <c r="F114" s="15">
        <f>D114*0.039365293</f>
        <v>51.135515607</v>
      </c>
      <c r="G114" s="15">
        <f>D114*1.074247223</f>
        <v>1395.4471426769999</v>
      </c>
      <c r="H114" s="15">
        <v>1395.4471426769999</v>
      </c>
      <c r="I114" s="15">
        <f>E114*0.1</f>
        <v>134.4311506263</v>
      </c>
      <c r="J114" s="15">
        <f>E114*0.1</f>
        <v>134.4311506263</v>
      </c>
      <c r="K114" s="180">
        <f>F114*0.2</f>
        <v>10.2271031214</v>
      </c>
      <c r="L114" s="180">
        <f>D114*0.040322079</f>
        <v>52.378380621</v>
      </c>
      <c r="M114" s="16">
        <f>G114</f>
        <v>1395.4471426769999</v>
      </c>
    </row>
    <row r="115" spans="1:13" ht="12.75">
      <c r="A115" s="203"/>
      <c r="B115" s="14"/>
      <c r="C115" s="14"/>
      <c r="D115" s="14"/>
      <c r="E115" s="14"/>
      <c r="F115" s="14"/>
      <c r="G115" s="15"/>
      <c r="H115" s="15"/>
      <c r="I115" s="15"/>
      <c r="J115" s="15"/>
      <c r="K115" s="180"/>
      <c r="L115" s="180"/>
      <c r="M115" s="16"/>
    </row>
    <row r="116" spans="1:13" ht="12.75">
      <c r="A116" s="203"/>
      <c r="B116" s="14"/>
      <c r="C116" s="14"/>
      <c r="D116" s="14"/>
      <c r="E116" s="14"/>
      <c r="F116" s="14"/>
      <c r="G116" s="15"/>
      <c r="H116" s="15"/>
      <c r="I116" s="15"/>
      <c r="J116" s="15"/>
      <c r="K116" s="180"/>
      <c r="L116" s="180"/>
      <c r="M116" s="16"/>
    </row>
    <row r="117" spans="1:13" ht="12.75">
      <c r="A117" s="203"/>
      <c r="B117" s="14"/>
      <c r="C117" s="14"/>
      <c r="D117" s="14"/>
      <c r="E117" s="14"/>
      <c r="F117" s="14"/>
      <c r="G117" s="15"/>
      <c r="H117" s="15"/>
      <c r="I117" s="15"/>
      <c r="J117" s="15"/>
      <c r="K117" s="180"/>
      <c r="L117" s="180"/>
      <c r="M117" s="16"/>
    </row>
    <row r="118" spans="1:13" ht="12.75">
      <c r="A118" s="203"/>
      <c r="B118" s="14"/>
      <c r="C118" s="14"/>
      <c r="D118" s="14"/>
      <c r="E118" s="14"/>
      <c r="F118" s="14"/>
      <c r="G118" s="15"/>
      <c r="H118" s="15"/>
      <c r="I118" s="15"/>
      <c r="J118" s="15"/>
      <c r="K118" s="180"/>
      <c r="L118" s="180"/>
      <c r="M118" s="16"/>
    </row>
    <row r="119" spans="1:13" ht="12.75">
      <c r="A119" s="203"/>
      <c r="B119" s="14"/>
      <c r="C119" s="14"/>
      <c r="D119" s="14"/>
      <c r="E119" s="14"/>
      <c r="F119" s="14"/>
      <c r="G119" s="15"/>
      <c r="H119" s="15"/>
      <c r="I119" s="15"/>
      <c r="J119" s="15"/>
      <c r="K119" s="180"/>
      <c r="L119" s="180"/>
      <c r="M119" s="16"/>
    </row>
    <row r="120" spans="1:13" ht="12.75">
      <c r="A120" s="203"/>
      <c r="B120" s="14"/>
      <c r="C120" s="14"/>
      <c r="D120" s="14"/>
      <c r="E120" s="14"/>
      <c r="F120" s="14"/>
      <c r="G120" s="15"/>
      <c r="H120" s="15"/>
      <c r="I120" s="15"/>
      <c r="J120" s="15"/>
      <c r="K120" s="180"/>
      <c r="L120" s="180"/>
      <c r="M120" s="16"/>
    </row>
    <row r="121" spans="1:13" ht="12.75">
      <c r="A121" s="203"/>
      <c r="B121" s="14"/>
      <c r="C121" s="14"/>
      <c r="D121" s="14"/>
      <c r="E121" s="14"/>
      <c r="F121" s="14"/>
      <c r="G121" s="15"/>
      <c r="H121" s="15"/>
      <c r="I121" s="15"/>
      <c r="J121" s="15"/>
      <c r="K121" s="180"/>
      <c r="L121" s="180"/>
      <c r="M121" s="16"/>
    </row>
    <row r="122" spans="1:13" ht="12.75">
      <c r="A122" s="203"/>
      <c r="B122" s="14"/>
      <c r="C122" s="14"/>
      <c r="D122" s="14"/>
      <c r="E122" s="14"/>
      <c r="F122" s="14"/>
      <c r="G122" s="15"/>
      <c r="H122" s="15"/>
      <c r="I122" s="15"/>
      <c r="J122" s="15"/>
      <c r="K122" s="180"/>
      <c r="L122" s="180"/>
      <c r="M122" s="16"/>
    </row>
    <row r="123" spans="1:13" ht="12.75">
      <c r="A123" s="204"/>
      <c r="B123" s="18"/>
      <c r="C123" s="18"/>
      <c r="D123" s="19"/>
      <c r="E123" s="19"/>
      <c r="F123" s="19"/>
      <c r="G123" s="19"/>
      <c r="H123" s="19"/>
      <c r="I123" s="19"/>
      <c r="J123" s="19"/>
      <c r="K123" s="181"/>
      <c r="L123" s="181"/>
      <c r="M123" s="20"/>
    </row>
    <row r="127" spans="1:13" ht="12.75">
      <c r="A127" s="1" t="s">
        <v>0</v>
      </c>
      <c r="B127" s="1"/>
      <c r="C127" s="1"/>
      <c r="D127" s="2"/>
      <c r="E127" s="2"/>
      <c r="F127" s="2"/>
      <c r="G127" s="25" t="s">
        <v>100</v>
      </c>
      <c r="I127" s="25"/>
      <c r="J127" s="25"/>
      <c r="K127" s="3"/>
      <c r="L127" s="3"/>
      <c r="M127" s="3"/>
    </row>
    <row r="128" spans="1:13" ht="12.75">
      <c r="A128" s="1" t="s">
        <v>2</v>
      </c>
      <c r="B128" s="1"/>
      <c r="C128" s="1"/>
      <c r="D128" s="2"/>
      <c r="E128" s="2"/>
      <c r="F128" s="2"/>
      <c r="G128" s="25" t="s">
        <v>101</v>
      </c>
      <c r="I128" s="25"/>
      <c r="J128" s="25"/>
      <c r="K128" s="3"/>
      <c r="L128" s="3"/>
      <c r="M128" s="3"/>
    </row>
    <row r="129" spans="1:13" ht="12.75">
      <c r="A129" s="1" t="s">
        <v>4</v>
      </c>
      <c r="B129" s="1"/>
      <c r="C129" s="1"/>
      <c r="D129" s="2"/>
      <c r="E129" s="2"/>
      <c r="F129" s="2"/>
      <c r="G129" s="4"/>
      <c r="H129" s="4"/>
      <c r="I129" s="4"/>
      <c r="J129" s="2"/>
      <c r="K129" s="2"/>
      <c r="L129" s="2"/>
      <c r="M129" s="4"/>
    </row>
    <row r="130" spans="1:13" ht="20.25">
      <c r="A130" s="209" t="s">
        <v>478</v>
      </c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</row>
    <row r="131" spans="1:13" ht="12.75">
      <c r="A131" s="5"/>
      <c r="B131" s="5"/>
      <c r="C131" s="5"/>
      <c r="D131" s="2"/>
      <c r="E131" s="2"/>
      <c r="F131" s="2"/>
      <c r="G131" s="4"/>
      <c r="H131" s="4"/>
      <c r="I131" s="4"/>
      <c r="J131" s="2"/>
      <c r="K131" s="2"/>
      <c r="L131" s="2"/>
      <c r="M131" s="4"/>
    </row>
    <row r="132" spans="1:13" ht="12.75">
      <c r="A132" s="1"/>
      <c r="B132" s="5"/>
      <c r="C132" s="5"/>
      <c r="D132" s="2"/>
      <c r="E132" s="2"/>
      <c r="F132" s="2"/>
      <c r="G132" s="4"/>
      <c r="H132" s="4"/>
      <c r="I132" s="4"/>
      <c r="J132" s="2"/>
      <c r="K132" s="2"/>
      <c r="L132" s="2"/>
      <c r="M132" s="4"/>
    </row>
    <row r="133" spans="1:13" ht="12.75">
      <c r="A133" s="1" t="s">
        <v>317</v>
      </c>
      <c r="B133" s="1"/>
      <c r="C133" s="1"/>
      <c r="D133" s="1"/>
      <c r="E133" s="1"/>
      <c r="F133" s="1"/>
      <c r="G133" s="1"/>
      <c r="H133" s="4"/>
      <c r="I133" s="4"/>
      <c r="J133" s="2"/>
      <c r="K133" s="2"/>
      <c r="L133" s="2"/>
      <c r="M133" s="4"/>
    </row>
    <row r="134" spans="1:13" ht="12.75">
      <c r="A134" s="5"/>
      <c r="B134" s="5"/>
      <c r="C134" s="5"/>
      <c r="D134" s="2"/>
      <c r="E134" s="2"/>
      <c r="F134" s="2"/>
      <c r="G134" s="4"/>
      <c r="H134" s="4"/>
      <c r="I134" s="4"/>
      <c r="J134" s="2"/>
      <c r="K134" s="2"/>
      <c r="L134" s="2"/>
      <c r="M134" s="4"/>
    </row>
    <row r="135" spans="1:13" ht="12.75">
      <c r="A135" s="5"/>
      <c r="B135" s="5"/>
      <c r="C135" s="5"/>
      <c r="D135" s="2"/>
      <c r="E135" s="2"/>
      <c r="F135" s="2"/>
      <c r="G135" s="4"/>
      <c r="H135" s="4"/>
      <c r="I135" s="4"/>
      <c r="J135" s="2"/>
      <c r="K135" s="2"/>
      <c r="L135" s="2"/>
      <c r="M135" s="4"/>
    </row>
    <row r="136" spans="1:13" ht="12.75">
      <c r="A136" s="6"/>
      <c r="B136" s="7"/>
      <c r="C136" s="7"/>
      <c r="D136" s="7" t="s">
        <v>5</v>
      </c>
      <c r="E136" s="7" t="s">
        <v>5</v>
      </c>
      <c r="F136" s="7" t="s">
        <v>318</v>
      </c>
      <c r="G136" s="7" t="s">
        <v>6</v>
      </c>
      <c r="H136" s="7" t="s">
        <v>7</v>
      </c>
      <c r="I136" s="7" t="s">
        <v>318</v>
      </c>
      <c r="J136" s="7" t="s">
        <v>8</v>
      </c>
      <c r="K136" s="7" t="s">
        <v>318</v>
      </c>
      <c r="L136" s="7" t="s">
        <v>318</v>
      </c>
      <c r="M136" s="7" t="s">
        <v>7</v>
      </c>
    </row>
    <row r="137" spans="1:13" ht="12.75">
      <c r="A137" s="8" t="s">
        <v>9</v>
      </c>
      <c r="B137" s="9" t="s">
        <v>10</v>
      </c>
      <c r="C137" s="9" t="s">
        <v>11</v>
      </c>
      <c r="D137" s="9" t="s">
        <v>12</v>
      </c>
      <c r="E137" s="9" t="s">
        <v>13</v>
      </c>
      <c r="F137" s="9" t="s">
        <v>319</v>
      </c>
      <c r="G137" s="9" t="s">
        <v>13</v>
      </c>
      <c r="H137" s="9" t="s">
        <v>14</v>
      </c>
      <c r="I137" s="9" t="s">
        <v>320</v>
      </c>
      <c r="J137" s="9" t="s">
        <v>15</v>
      </c>
      <c r="K137" s="9">
        <v>2005</v>
      </c>
      <c r="L137" s="9"/>
      <c r="M137" s="9" t="s">
        <v>14</v>
      </c>
    </row>
    <row r="138" spans="1:13" ht="12.75">
      <c r="A138" s="10"/>
      <c r="B138" s="11"/>
      <c r="C138" s="11"/>
      <c r="D138" s="11" t="s">
        <v>16</v>
      </c>
      <c r="E138" s="11"/>
      <c r="F138" s="11"/>
      <c r="G138" s="11">
        <v>2007</v>
      </c>
      <c r="H138" s="11">
        <v>2006</v>
      </c>
      <c r="I138" s="11">
        <v>2006</v>
      </c>
      <c r="J138" s="11">
        <v>2006</v>
      </c>
      <c r="K138" s="11">
        <v>2006</v>
      </c>
      <c r="L138" s="11"/>
      <c r="M138" s="11">
        <v>2007</v>
      </c>
    </row>
    <row r="139" spans="1:13" ht="12.75">
      <c r="A139" s="202" t="s">
        <v>433</v>
      </c>
      <c r="B139" t="s">
        <v>434</v>
      </c>
      <c r="C139" s="201" t="s">
        <v>57</v>
      </c>
      <c r="D139" s="14"/>
      <c r="E139" s="14"/>
      <c r="F139" s="14"/>
      <c r="G139" s="15"/>
      <c r="H139" s="15"/>
      <c r="I139" s="15"/>
      <c r="J139" s="15"/>
      <c r="K139" s="180"/>
      <c r="L139" s="180"/>
      <c r="M139" s="16"/>
    </row>
    <row r="140" spans="1:13" ht="12.75">
      <c r="A140" s="203"/>
      <c r="B140" s="14"/>
      <c r="C140" s="14" t="s">
        <v>58</v>
      </c>
      <c r="D140" s="14"/>
      <c r="E140" s="14"/>
      <c r="F140" s="14"/>
      <c r="G140" s="15"/>
      <c r="H140" s="15"/>
      <c r="I140" s="15"/>
      <c r="J140" s="15"/>
      <c r="K140" s="180"/>
      <c r="L140" s="180"/>
      <c r="M140" s="16"/>
    </row>
    <row r="141" spans="1:13" ht="12.75">
      <c r="A141" s="203"/>
      <c r="B141" s="14"/>
      <c r="C141" s="14" t="s">
        <v>59</v>
      </c>
      <c r="D141" s="14"/>
      <c r="E141" s="14"/>
      <c r="F141" s="14"/>
      <c r="G141" s="15"/>
      <c r="H141" s="15"/>
      <c r="I141" s="15"/>
      <c r="J141" s="15"/>
      <c r="K141" s="180"/>
      <c r="L141" s="180"/>
      <c r="M141" s="16"/>
    </row>
    <row r="142" spans="1:13" ht="12.75">
      <c r="A142" s="203"/>
      <c r="B142" s="14"/>
      <c r="C142" s="14" t="s">
        <v>60</v>
      </c>
      <c r="D142" s="14"/>
      <c r="E142" s="14"/>
      <c r="F142" s="14"/>
      <c r="G142" s="15"/>
      <c r="H142" s="15"/>
      <c r="I142" s="15"/>
      <c r="J142" s="15"/>
      <c r="K142" s="180"/>
      <c r="L142" s="180"/>
      <c r="M142" s="16"/>
    </row>
    <row r="143" spans="1:13" ht="12.75">
      <c r="A143" s="203"/>
      <c r="B143" s="14"/>
      <c r="C143" s="14" t="s">
        <v>61</v>
      </c>
      <c r="D143" s="14"/>
      <c r="E143" s="14"/>
      <c r="F143" s="14"/>
      <c r="G143" s="15"/>
      <c r="H143" s="15"/>
      <c r="I143" s="15"/>
      <c r="J143" s="15"/>
      <c r="K143" s="180"/>
      <c r="L143" s="180"/>
      <c r="M143" s="16"/>
    </row>
    <row r="144" spans="1:13" ht="12.75">
      <c r="A144" s="203"/>
      <c r="B144" s="14"/>
      <c r="C144" s="14" t="s">
        <v>62</v>
      </c>
      <c r="D144" s="14"/>
      <c r="E144" s="14"/>
      <c r="F144" s="14"/>
      <c r="G144" s="15"/>
      <c r="H144" s="15"/>
      <c r="I144" s="15"/>
      <c r="J144" s="15"/>
      <c r="K144" s="180"/>
      <c r="L144" s="180"/>
      <c r="M144" s="16"/>
    </row>
    <row r="145" spans="1:13" ht="12.75">
      <c r="A145" s="203"/>
      <c r="B145" s="14"/>
      <c r="C145" s="14" t="s">
        <v>32</v>
      </c>
      <c r="D145" s="14"/>
      <c r="E145" s="14"/>
      <c r="F145" s="14"/>
      <c r="G145" s="15"/>
      <c r="H145" s="15"/>
      <c r="I145" s="15"/>
      <c r="J145" s="15"/>
      <c r="K145" s="180"/>
      <c r="L145" s="180"/>
      <c r="M145" s="16"/>
    </row>
    <row r="146" spans="1:13" ht="12.75">
      <c r="A146" s="203"/>
      <c r="B146" s="14"/>
      <c r="C146" s="14" t="s">
        <v>63</v>
      </c>
      <c r="D146" s="14">
        <v>295</v>
      </c>
      <c r="E146" s="15">
        <f>D146*1.034881837</f>
        <v>305.290141915</v>
      </c>
      <c r="F146" s="15">
        <f>D146*0.039365293</f>
        <v>11.612761435000001</v>
      </c>
      <c r="G146" s="15">
        <f>D146*1.074247223</f>
        <v>316.90293078499997</v>
      </c>
      <c r="H146" s="15">
        <v>316.90293078499997</v>
      </c>
      <c r="I146" s="15">
        <f>E146*0.1</f>
        <v>30.5290141915</v>
      </c>
      <c r="J146" s="15">
        <f>E146*0.1</f>
        <v>30.5290141915</v>
      </c>
      <c r="K146" s="180">
        <f>F146*0.2</f>
        <v>2.322552287</v>
      </c>
      <c r="L146" s="180">
        <f>D146*0.040322079</f>
        <v>11.895013304999999</v>
      </c>
      <c r="M146" s="16">
        <f>G146</f>
        <v>316.90293078499997</v>
      </c>
    </row>
    <row r="147" spans="1:13" ht="12.75">
      <c r="A147" s="203" t="s">
        <v>436</v>
      </c>
      <c r="B147" t="s">
        <v>435</v>
      </c>
      <c r="C147" s="201" t="s">
        <v>64</v>
      </c>
      <c r="D147" s="14"/>
      <c r="E147" s="14"/>
      <c r="F147" s="14"/>
      <c r="G147" s="15"/>
      <c r="H147" s="15"/>
      <c r="I147" s="15"/>
      <c r="J147" s="15"/>
      <c r="K147" s="180"/>
      <c r="L147" s="180"/>
      <c r="M147" s="16"/>
    </row>
    <row r="148" spans="1:13" ht="12.75">
      <c r="A148" s="203"/>
      <c r="B148" s="14"/>
      <c r="C148" s="14" t="s">
        <v>65</v>
      </c>
      <c r="D148" s="14"/>
      <c r="E148" s="14"/>
      <c r="F148" s="14"/>
      <c r="G148" s="15"/>
      <c r="H148" s="15"/>
      <c r="I148" s="15"/>
      <c r="J148" s="15"/>
      <c r="K148" s="180"/>
      <c r="L148" s="180"/>
      <c r="M148" s="16"/>
    </row>
    <row r="149" spans="1:13" ht="12.75">
      <c r="A149" s="203"/>
      <c r="B149" s="14"/>
      <c r="C149" s="14" t="s">
        <v>66</v>
      </c>
      <c r="D149" s="14"/>
      <c r="E149" s="14"/>
      <c r="F149" s="14"/>
      <c r="G149" s="15"/>
      <c r="H149" s="15"/>
      <c r="I149" s="15"/>
      <c r="J149" s="15"/>
      <c r="K149" s="180"/>
      <c r="L149" s="180"/>
      <c r="M149" s="16"/>
    </row>
    <row r="150" spans="1:13" ht="12.75">
      <c r="A150" s="203"/>
      <c r="B150" s="14"/>
      <c r="C150" s="14" t="s">
        <v>67</v>
      </c>
      <c r="D150" s="14"/>
      <c r="E150" s="14"/>
      <c r="F150" s="14"/>
      <c r="G150" s="15"/>
      <c r="H150" s="15"/>
      <c r="I150" s="15"/>
      <c r="J150" s="15"/>
      <c r="K150" s="180"/>
      <c r="L150" s="180"/>
      <c r="M150" s="16"/>
    </row>
    <row r="151" spans="1:13" ht="12.75">
      <c r="A151" s="203"/>
      <c r="B151" s="14"/>
      <c r="C151" s="14" t="s">
        <v>68</v>
      </c>
      <c r="D151" s="14"/>
      <c r="E151" s="14"/>
      <c r="F151" s="14"/>
      <c r="G151" s="15"/>
      <c r="H151" s="15"/>
      <c r="I151" s="15"/>
      <c r="J151" s="15"/>
      <c r="K151" s="180"/>
      <c r="L151" s="180"/>
      <c r="M151" s="16"/>
    </row>
    <row r="152" spans="1:13" ht="12.75">
      <c r="A152" s="203"/>
      <c r="B152" s="14"/>
      <c r="C152" s="14" t="s">
        <v>69</v>
      </c>
      <c r="D152" s="14"/>
      <c r="E152" s="14"/>
      <c r="F152" s="14"/>
      <c r="G152" s="15"/>
      <c r="H152" s="15"/>
      <c r="I152" s="15"/>
      <c r="J152" s="15"/>
      <c r="K152" s="180"/>
      <c r="L152" s="180"/>
      <c r="M152" s="16"/>
    </row>
    <row r="153" spans="1:13" ht="12.75">
      <c r="A153" s="203"/>
      <c r="B153" s="14"/>
      <c r="C153" s="14" t="s">
        <v>70</v>
      </c>
      <c r="D153" s="14"/>
      <c r="E153" s="14"/>
      <c r="F153" s="14"/>
      <c r="G153" s="15"/>
      <c r="H153" s="15"/>
      <c r="I153" s="15"/>
      <c r="J153" s="15"/>
      <c r="K153" s="180"/>
      <c r="L153" s="180"/>
      <c r="M153" s="16"/>
    </row>
    <row r="154" spans="1:13" ht="12.75">
      <c r="A154" s="203"/>
      <c r="B154" s="14"/>
      <c r="C154" s="14" t="s">
        <v>32</v>
      </c>
      <c r="D154" s="14"/>
      <c r="E154" s="14"/>
      <c r="F154" s="14"/>
      <c r="G154" s="15"/>
      <c r="H154" s="15"/>
      <c r="I154" s="15"/>
      <c r="J154" s="15"/>
      <c r="K154" s="180"/>
      <c r="L154" s="180"/>
      <c r="M154" s="16"/>
    </row>
    <row r="155" spans="1:13" ht="12.75">
      <c r="A155" s="203"/>
      <c r="B155" s="14"/>
      <c r="C155" s="14" t="s">
        <v>71</v>
      </c>
      <c r="D155" s="14">
        <v>450</v>
      </c>
      <c r="E155" s="15">
        <f>D155*1.034881837</f>
        <v>465.69682664999993</v>
      </c>
      <c r="F155" s="15">
        <f>D155*0.039365293</f>
        <v>17.714381850000002</v>
      </c>
      <c r="G155" s="15">
        <f>D155*1.074247223</f>
        <v>483.41125035</v>
      </c>
      <c r="H155" s="15">
        <v>483.41125035</v>
      </c>
      <c r="I155" s="15">
        <f>E155*0.1</f>
        <v>46.569682664999995</v>
      </c>
      <c r="J155" s="15">
        <f>E155*0.1</f>
        <v>46.569682664999995</v>
      </c>
      <c r="K155" s="180">
        <f>F155*0.2</f>
        <v>3.5428763700000006</v>
      </c>
      <c r="L155" s="180">
        <f>D155*0.040322079</f>
        <v>18.14493555</v>
      </c>
      <c r="M155" s="16">
        <f>G155</f>
        <v>483.41125035</v>
      </c>
    </row>
    <row r="156" spans="1:13" ht="12.75">
      <c r="A156" s="203" t="s">
        <v>437</v>
      </c>
      <c r="B156" t="s">
        <v>412</v>
      </c>
      <c r="C156" s="201" t="s">
        <v>72</v>
      </c>
      <c r="D156" s="14"/>
      <c r="E156" s="14"/>
      <c r="F156" s="14"/>
      <c r="G156" s="15"/>
      <c r="H156" s="15"/>
      <c r="I156" s="15"/>
      <c r="J156" s="15"/>
      <c r="K156" s="180"/>
      <c r="L156" s="180"/>
      <c r="M156" s="16"/>
    </row>
    <row r="157" spans="1:13" ht="12.75">
      <c r="A157" s="203"/>
      <c r="B157" s="14"/>
      <c r="C157" s="14" t="s">
        <v>73</v>
      </c>
      <c r="D157" s="14"/>
      <c r="E157" s="14"/>
      <c r="F157" s="14"/>
      <c r="G157" s="15"/>
      <c r="H157" s="15"/>
      <c r="I157" s="15"/>
      <c r="J157" s="15"/>
      <c r="K157" s="180"/>
      <c r="L157" s="180"/>
      <c r="M157" s="16"/>
    </row>
    <row r="158" spans="1:13" ht="12.75">
      <c r="A158" s="203"/>
      <c r="B158" s="14"/>
      <c r="C158" s="14" t="s">
        <v>74</v>
      </c>
      <c r="D158" s="14"/>
      <c r="E158" s="14"/>
      <c r="F158" s="14"/>
      <c r="G158" s="15"/>
      <c r="H158" s="15"/>
      <c r="I158" s="15"/>
      <c r="J158" s="15"/>
      <c r="K158" s="180"/>
      <c r="L158" s="180"/>
      <c r="M158" s="16"/>
    </row>
    <row r="159" spans="1:13" ht="12.75">
      <c r="A159" s="203"/>
      <c r="B159" s="14"/>
      <c r="C159" s="14" t="s">
        <v>75</v>
      </c>
      <c r="D159" s="14"/>
      <c r="E159" s="14"/>
      <c r="F159" s="14"/>
      <c r="G159" s="15"/>
      <c r="H159" s="15"/>
      <c r="I159" s="15"/>
      <c r="J159" s="15"/>
      <c r="K159" s="180"/>
      <c r="L159" s="180"/>
      <c r="M159" s="16"/>
    </row>
    <row r="160" spans="1:13" ht="12.75">
      <c r="A160" s="203"/>
      <c r="B160" s="14"/>
      <c r="C160" s="14" t="s">
        <v>76</v>
      </c>
      <c r="D160" s="14"/>
      <c r="E160" s="14"/>
      <c r="F160" s="14"/>
      <c r="G160" s="15"/>
      <c r="H160" s="15"/>
      <c r="I160" s="15"/>
      <c r="J160" s="15"/>
      <c r="K160" s="180"/>
      <c r="L160" s="180"/>
      <c r="M160" s="16"/>
    </row>
    <row r="161" spans="1:13" ht="12.75">
      <c r="A161" s="203"/>
      <c r="B161" s="14"/>
      <c r="C161" s="14" t="s">
        <v>77</v>
      </c>
      <c r="D161" s="14"/>
      <c r="E161" s="14"/>
      <c r="F161" s="14"/>
      <c r="G161" s="15"/>
      <c r="H161" s="15"/>
      <c r="I161" s="15"/>
      <c r="J161" s="15"/>
      <c r="K161" s="180"/>
      <c r="L161" s="180"/>
      <c r="M161" s="16"/>
    </row>
    <row r="162" spans="1:13" ht="12.75">
      <c r="A162" s="203"/>
      <c r="B162" s="14"/>
      <c r="C162" s="14" t="s">
        <v>78</v>
      </c>
      <c r="D162" s="14"/>
      <c r="E162" s="14"/>
      <c r="F162" s="14"/>
      <c r="G162" s="15"/>
      <c r="H162" s="15"/>
      <c r="I162" s="15"/>
      <c r="J162" s="15"/>
      <c r="K162" s="180"/>
      <c r="L162" s="180"/>
      <c r="M162" s="16"/>
    </row>
    <row r="163" spans="1:13" ht="12.75">
      <c r="A163" s="203"/>
      <c r="B163" s="14"/>
      <c r="C163" s="14" t="s">
        <v>79</v>
      </c>
      <c r="D163" s="14"/>
      <c r="E163" s="14"/>
      <c r="F163" s="14"/>
      <c r="G163" s="15"/>
      <c r="H163" s="15"/>
      <c r="I163" s="15"/>
      <c r="J163" s="15"/>
      <c r="K163" s="180"/>
      <c r="L163" s="180"/>
      <c r="M163" s="16"/>
    </row>
    <row r="164" spans="1:13" ht="12.75">
      <c r="A164" s="203"/>
      <c r="B164" s="14"/>
      <c r="C164" s="14" t="s">
        <v>80</v>
      </c>
      <c r="D164" s="14">
        <v>508</v>
      </c>
      <c r="E164" s="15">
        <f>D164*1.034881837</f>
        <v>525.719973196</v>
      </c>
      <c r="F164" s="15">
        <f>D164*0.039365293</f>
        <v>19.997568844</v>
      </c>
      <c r="G164" s="15">
        <f>D164*1.074247223</f>
        <v>545.717589284</v>
      </c>
      <c r="H164" s="15">
        <v>545.717589284</v>
      </c>
      <c r="I164" s="15">
        <f>E164*0.1</f>
        <v>52.5719973196</v>
      </c>
      <c r="J164" s="15">
        <f>E164*0.1</f>
        <v>52.5719973196</v>
      </c>
      <c r="K164" s="180">
        <f>F164*0.2</f>
        <v>3.9995137688</v>
      </c>
      <c r="L164" s="180">
        <f>D164*0.040322079</f>
        <v>20.483616131999998</v>
      </c>
      <c r="M164" s="16">
        <f>G164</f>
        <v>545.717589284</v>
      </c>
    </row>
    <row r="165" spans="1:13" ht="12.75">
      <c r="A165" s="203" t="s">
        <v>438</v>
      </c>
      <c r="B165" t="s">
        <v>413</v>
      </c>
      <c r="C165" s="201" t="s">
        <v>72</v>
      </c>
      <c r="D165" s="14"/>
      <c r="E165" s="14"/>
      <c r="F165" s="14"/>
      <c r="G165" s="15"/>
      <c r="H165" s="15"/>
      <c r="I165" s="15"/>
      <c r="J165" s="15"/>
      <c r="K165" s="180"/>
      <c r="L165" s="180"/>
      <c r="M165" s="16"/>
    </row>
    <row r="166" spans="1:13" ht="12.75">
      <c r="A166" s="203"/>
      <c r="B166" s="14"/>
      <c r="C166" s="14" t="s">
        <v>73</v>
      </c>
      <c r="D166" s="14"/>
      <c r="E166" s="14"/>
      <c r="F166" s="14"/>
      <c r="G166" s="15"/>
      <c r="H166" s="15"/>
      <c r="I166" s="15"/>
      <c r="J166" s="15"/>
      <c r="K166" s="180"/>
      <c r="L166" s="180"/>
      <c r="M166" s="16"/>
    </row>
    <row r="167" spans="1:13" ht="12.75">
      <c r="A167" s="203"/>
      <c r="B167" s="14"/>
      <c r="C167" s="14" t="s">
        <v>81</v>
      </c>
      <c r="D167" s="14"/>
      <c r="E167" s="14"/>
      <c r="F167" s="14"/>
      <c r="G167" s="15"/>
      <c r="H167" s="15"/>
      <c r="I167" s="15"/>
      <c r="J167" s="15"/>
      <c r="K167" s="180"/>
      <c r="L167" s="180"/>
      <c r="M167" s="16"/>
    </row>
    <row r="168" spans="1:13" ht="12.75">
      <c r="A168" s="203"/>
      <c r="B168" s="14"/>
      <c r="C168" s="14" t="s">
        <v>82</v>
      </c>
      <c r="D168" s="14"/>
      <c r="E168" s="14"/>
      <c r="F168" s="14"/>
      <c r="G168" s="15"/>
      <c r="H168" s="15"/>
      <c r="I168" s="15"/>
      <c r="J168" s="15"/>
      <c r="K168" s="180"/>
      <c r="L168" s="180"/>
      <c r="M168" s="16"/>
    </row>
    <row r="169" spans="1:13" ht="12.75">
      <c r="A169" s="203"/>
      <c r="B169" s="14"/>
      <c r="C169" s="14" t="s">
        <v>83</v>
      </c>
      <c r="D169" s="14"/>
      <c r="E169" s="14"/>
      <c r="F169" s="14"/>
      <c r="G169" s="15"/>
      <c r="H169" s="15"/>
      <c r="I169" s="15"/>
      <c r="J169" s="15"/>
      <c r="K169" s="180"/>
      <c r="L169" s="180"/>
      <c r="M169" s="16"/>
    </row>
    <row r="170" spans="1:13" ht="12.75">
      <c r="A170" s="203"/>
      <c r="B170" s="14"/>
      <c r="C170" s="14" t="s">
        <v>77</v>
      </c>
      <c r="D170" s="14"/>
      <c r="E170" s="14"/>
      <c r="F170" s="14"/>
      <c r="G170" s="15"/>
      <c r="H170" s="15"/>
      <c r="I170" s="15"/>
      <c r="J170" s="15"/>
      <c r="K170" s="180"/>
      <c r="L170" s="180"/>
      <c r="M170" s="16"/>
    </row>
    <row r="171" spans="1:13" ht="12.75">
      <c r="A171" s="203"/>
      <c r="B171" s="14"/>
      <c r="C171" s="14" t="s">
        <v>78</v>
      </c>
      <c r="D171" s="14"/>
      <c r="E171" s="14"/>
      <c r="F171" s="14"/>
      <c r="G171" s="15"/>
      <c r="H171" s="15"/>
      <c r="I171" s="15"/>
      <c r="J171" s="15"/>
      <c r="K171" s="180"/>
      <c r="L171" s="180"/>
      <c r="M171" s="16"/>
    </row>
    <row r="172" spans="1:13" ht="12.75">
      <c r="A172" s="203"/>
      <c r="B172" s="14"/>
      <c r="C172" s="14" t="s">
        <v>84</v>
      </c>
      <c r="D172" s="14"/>
      <c r="E172" s="14"/>
      <c r="F172" s="14"/>
      <c r="G172" s="15"/>
      <c r="H172" s="15"/>
      <c r="I172" s="15"/>
      <c r="J172" s="15"/>
      <c r="K172" s="180"/>
      <c r="L172" s="180"/>
      <c r="M172" s="16"/>
    </row>
    <row r="173" spans="1:13" ht="12.75">
      <c r="A173" s="203"/>
      <c r="B173" s="14"/>
      <c r="C173" s="14" t="s">
        <v>85</v>
      </c>
      <c r="D173" s="14">
        <v>508</v>
      </c>
      <c r="E173" s="15">
        <f>D173*1.034881837</f>
        <v>525.719973196</v>
      </c>
      <c r="F173" s="15">
        <f>D173*0.039365293</f>
        <v>19.997568844</v>
      </c>
      <c r="G173" s="15">
        <f>D173*1.074247223</f>
        <v>545.717589284</v>
      </c>
      <c r="H173" s="15">
        <v>545.717589284</v>
      </c>
      <c r="I173" s="15">
        <f>E173*0.1</f>
        <v>52.5719973196</v>
      </c>
      <c r="J173" s="15">
        <f>E173*0.1</f>
        <v>52.5719973196</v>
      </c>
      <c r="K173" s="180">
        <f>F173*0.2</f>
        <v>3.9995137688</v>
      </c>
      <c r="L173" s="180">
        <f>D173*0.040322079</f>
        <v>20.483616131999998</v>
      </c>
      <c r="M173" s="16">
        <f>G173</f>
        <v>545.717589284</v>
      </c>
    </row>
    <row r="174" spans="1:13" ht="12.75">
      <c r="A174" s="203" t="s">
        <v>439</v>
      </c>
      <c r="B174" t="s">
        <v>444</v>
      </c>
      <c r="C174" s="201" t="s">
        <v>72</v>
      </c>
      <c r="D174" s="14"/>
      <c r="E174" s="14"/>
      <c r="F174" s="14"/>
      <c r="G174" s="15"/>
      <c r="H174" s="15"/>
      <c r="I174" s="15"/>
      <c r="J174" s="15"/>
      <c r="K174" s="180"/>
      <c r="L174" s="180"/>
      <c r="M174" s="16"/>
    </row>
    <row r="175" spans="1:13" ht="12.75">
      <c r="A175" s="203"/>
      <c r="B175" s="14"/>
      <c r="C175" s="14" t="s">
        <v>73</v>
      </c>
      <c r="D175" s="14"/>
      <c r="E175" s="14"/>
      <c r="F175" s="14"/>
      <c r="G175" s="15"/>
      <c r="H175" s="15"/>
      <c r="I175" s="15"/>
      <c r="J175" s="15"/>
      <c r="K175" s="180"/>
      <c r="L175" s="180"/>
      <c r="M175" s="16"/>
    </row>
    <row r="176" spans="1:13" ht="12.75">
      <c r="A176" s="203"/>
      <c r="B176" s="14"/>
      <c r="C176" s="14" t="s">
        <v>74</v>
      </c>
      <c r="D176" s="14"/>
      <c r="E176" s="14"/>
      <c r="F176" s="14"/>
      <c r="G176" s="15"/>
      <c r="H176" s="15"/>
      <c r="I176" s="15"/>
      <c r="J176" s="15"/>
      <c r="K176" s="180"/>
      <c r="L176" s="180"/>
      <c r="M176" s="16"/>
    </row>
    <row r="177" spans="1:13" ht="12.75">
      <c r="A177" s="203"/>
      <c r="B177" s="14"/>
      <c r="C177" s="14" t="s">
        <v>82</v>
      </c>
      <c r="D177" s="14"/>
      <c r="E177" s="14"/>
      <c r="F177" s="14"/>
      <c r="G177" s="15"/>
      <c r="H177" s="15"/>
      <c r="I177" s="15"/>
      <c r="J177" s="15"/>
      <c r="K177" s="180"/>
      <c r="L177" s="180"/>
      <c r="M177" s="16"/>
    </row>
    <row r="178" spans="1:13" ht="12.75">
      <c r="A178" s="203"/>
      <c r="B178" s="14"/>
      <c r="C178" s="14" t="s">
        <v>86</v>
      </c>
      <c r="D178" s="14"/>
      <c r="E178" s="14"/>
      <c r="F178" s="14"/>
      <c r="G178" s="15"/>
      <c r="H178" s="15"/>
      <c r="I178" s="15"/>
      <c r="J178" s="15"/>
      <c r="K178" s="180"/>
      <c r="L178" s="180"/>
      <c r="M178" s="16"/>
    </row>
    <row r="179" spans="1:13" ht="12.75">
      <c r="A179" s="203"/>
      <c r="B179" s="14"/>
      <c r="C179" s="14" t="s">
        <v>77</v>
      </c>
      <c r="D179" s="14"/>
      <c r="E179" s="14"/>
      <c r="F179" s="14"/>
      <c r="G179" s="15"/>
      <c r="H179" s="15"/>
      <c r="I179" s="15"/>
      <c r="J179" s="15"/>
      <c r="K179" s="180"/>
      <c r="L179" s="180"/>
      <c r="M179" s="16"/>
    </row>
    <row r="180" spans="1:13" ht="12.75">
      <c r="A180" s="203"/>
      <c r="B180" s="14"/>
      <c r="C180" s="14" t="s">
        <v>78</v>
      </c>
      <c r="D180" s="14"/>
      <c r="E180" s="14"/>
      <c r="F180" s="14"/>
      <c r="G180" s="15"/>
      <c r="H180" s="15"/>
      <c r="I180" s="15"/>
      <c r="J180" s="15"/>
      <c r="K180" s="180"/>
      <c r="L180" s="180"/>
      <c r="M180" s="16"/>
    </row>
    <row r="181" spans="1:13" ht="12.75">
      <c r="A181" s="203"/>
      <c r="B181" s="14"/>
      <c r="C181" s="14" t="s">
        <v>87</v>
      </c>
      <c r="D181" s="14"/>
      <c r="E181" s="14"/>
      <c r="F181" s="14"/>
      <c r="G181" s="15"/>
      <c r="H181" s="15"/>
      <c r="I181" s="15"/>
      <c r="J181" s="15"/>
      <c r="K181" s="180"/>
      <c r="L181" s="180"/>
      <c r="M181" s="16"/>
    </row>
    <row r="182" spans="1:13" ht="12.75">
      <c r="A182" s="203"/>
      <c r="B182" s="14"/>
      <c r="C182" s="14" t="s">
        <v>88</v>
      </c>
      <c r="D182" s="14">
        <v>508</v>
      </c>
      <c r="E182" s="15">
        <f>D182*1.034881837</f>
        <v>525.719973196</v>
      </c>
      <c r="F182" s="15">
        <f>D182*0.039365293</f>
        <v>19.997568844</v>
      </c>
      <c r="G182" s="15">
        <f>D182*1.074247223</f>
        <v>545.717589284</v>
      </c>
      <c r="H182" s="15">
        <v>545.717589284</v>
      </c>
      <c r="I182" s="15">
        <f>E182*0.1</f>
        <v>52.5719973196</v>
      </c>
      <c r="J182" s="15">
        <f>E182*0.1</f>
        <v>52.5719973196</v>
      </c>
      <c r="K182" s="180">
        <f>F182*0.2</f>
        <v>3.9995137688</v>
      </c>
      <c r="L182" s="180">
        <f>D182*0.040322079</f>
        <v>20.483616131999998</v>
      </c>
      <c r="M182" s="16">
        <f>G182</f>
        <v>545.717589284</v>
      </c>
    </row>
    <row r="183" spans="1:13" ht="12.75">
      <c r="A183" s="203"/>
      <c r="B183" s="14"/>
      <c r="C183" s="14"/>
      <c r="D183" s="14"/>
      <c r="E183" s="14"/>
      <c r="F183" s="14"/>
      <c r="G183" s="15"/>
      <c r="H183" s="15"/>
      <c r="I183" s="15"/>
      <c r="J183" s="15"/>
      <c r="K183" s="180"/>
      <c r="L183" s="180"/>
      <c r="M183" s="16"/>
    </row>
    <row r="184" spans="1:13" ht="12.75">
      <c r="A184" s="203"/>
      <c r="B184" s="14"/>
      <c r="C184" s="14"/>
      <c r="D184" s="14"/>
      <c r="E184" s="14"/>
      <c r="F184" s="14"/>
      <c r="G184" s="15"/>
      <c r="H184" s="15"/>
      <c r="I184" s="15"/>
      <c r="J184" s="15"/>
      <c r="K184" s="180"/>
      <c r="L184" s="180"/>
      <c r="M184" s="16"/>
    </row>
    <row r="185" spans="1:13" ht="12.75">
      <c r="A185" s="203"/>
      <c r="B185" s="14"/>
      <c r="C185" s="14"/>
      <c r="D185" s="14"/>
      <c r="E185" s="14"/>
      <c r="F185" s="14"/>
      <c r="G185" s="15"/>
      <c r="H185" s="15"/>
      <c r="I185" s="15"/>
      <c r="J185" s="15"/>
      <c r="K185" s="180"/>
      <c r="L185" s="180"/>
      <c r="M185" s="16"/>
    </row>
    <row r="186" spans="1:13" ht="12.75">
      <c r="A186" s="203"/>
      <c r="B186" s="14"/>
      <c r="C186" s="14"/>
      <c r="D186" s="14"/>
      <c r="E186" s="14"/>
      <c r="F186" s="14"/>
      <c r="G186" s="15"/>
      <c r="H186" s="15"/>
      <c r="I186" s="15"/>
      <c r="J186" s="15"/>
      <c r="K186" s="180"/>
      <c r="L186" s="180"/>
      <c r="M186" s="16"/>
    </row>
    <row r="187" spans="1:13" ht="12.75">
      <c r="A187" s="204"/>
      <c r="B187" s="18"/>
      <c r="C187" s="18"/>
      <c r="D187" s="19"/>
      <c r="E187" s="19"/>
      <c r="F187" s="19"/>
      <c r="G187" s="19"/>
      <c r="H187" s="19"/>
      <c r="I187" s="19"/>
      <c r="J187" s="19"/>
      <c r="K187" s="181"/>
      <c r="L187" s="181"/>
      <c r="M187" s="20"/>
    </row>
    <row r="190" spans="1:13" ht="12.75">
      <c r="A190" s="1" t="s">
        <v>0</v>
      </c>
      <c r="B190" s="1"/>
      <c r="C190" s="1"/>
      <c r="D190" s="2"/>
      <c r="E190" s="2"/>
      <c r="F190" s="2"/>
      <c r="G190" s="25" t="s">
        <v>100</v>
      </c>
      <c r="I190" s="25"/>
      <c r="J190" s="25"/>
      <c r="K190" s="3"/>
      <c r="L190" s="3"/>
      <c r="M190" s="3"/>
    </row>
    <row r="191" spans="1:13" ht="12.75">
      <c r="A191" s="1" t="s">
        <v>2</v>
      </c>
      <c r="B191" s="1"/>
      <c r="C191" s="1"/>
      <c r="D191" s="2"/>
      <c r="E191" s="2"/>
      <c r="F191" s="2"/>
      <c r="G191" s="25" t="s">
        <v>101</v>
      </c>
      <c r="I191" s="25"/>
      <c r="J191" s="25"/>
      <c r="K191" s="3"/>
      <c r="L191" s="3"/>
      <c r="M191" s="3"/>
    </row>
    <row r="192" spans="1:13" ht="12.75">
      <c r="A192" s="1" t="s">
        <v>4</v>
      </c>
      <c r="B192" s="1"/>
      <c r="C192" s="1"/>
      <c r="D192" s="2"/>
      <c r="E192" s="2"/>
      <c r="F192" s="2"/>
      <c r="G192" s="4"/>
      <c r="H192" s="4"/>
      <c r="I192" s="4"/>
      <c r="J192" s="2"/>
      <c r="K192" s="2"/>
      <c r="L192" s="2"/>
      <c r="M192" s="4"/>
    </row>
    <row r="193" spans="1:13" ht="20.25">
      <c r="A193" s="209" t="s">
        <v>478</v>
      </c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</row>
    <row r="194" spans="1:13" ht="12.75">
      <c r="A194" s="5"/>
      <c r="B194" s="5"/>
      <c r="C194" s="5"/>
      <c r="D194" s="2"/>
      <c r="E194" s="2"/>
      <c r="F194" s="2"/>
      <c r="G194" s="4"/>
      <c r="H194" s="4"/>
      <c r="I194" s="4"/>
      <c r="J194" s="2"/>
      <c r="K194" s="2"/>
      <c r="L194" s="2"/>
      <c r="M194" s="4"/>
    </row>
    <row r="195" spans="1:13" ht="12.75">
      <c r="A195" s="1"/>
      <c r="B195" s="5"/>
      <c r="C195" s="5"/>
      <c r="D195" s="2"/>
      <c r="E195" s="2"/>
      <c r="F195" s="2"/>
      <c r="G195" s="4"/>
      <c r="H195" s="4"/>
      <c r="I195" s="4"/>
      <c r="J195" s="2"/>
      <c r="K195" s="2"/>
      <c r="L195" s="2"/>
      <c r="M195" s="4"/>
    </row>
    <row r="196" spans="1:13" ht="12.75">
      <c r="A196" s="1" t="s">
        <v>317</v>
      </c>
      <c r="B196" s="1"/>
      <c r="C196" s="1"/>
      <c r="D196" s="1"/>
      <c r="E196" s="1"/>
      <c r="F196" s="1"/>
      <c r="G196" s="1"/>
      <c r="H196" s="4"/>
      <c r="I196" s="4"/>
      <c r="J196" s="2"/>
      <c r="K196" s="2"/>
      <c r="L196" s="2"/>
      <c r="M196" s="4"/>
    </row>
    <row r="197" spans="1:13" ht="12.75">
      <c r="A197" s="5"/>
      <c r="B197" s="5"/>
      <c r="C197" s="5"/>
      <c r="D197" s="2"/>
      <c r="E197" s="2"/>
      <c r="F197" s="2"/>
      <c r="G197" s="4"/>
      <c r="H197" s="4"/>
      <c r="I197" s="4"/>
      <c r="J197" s="2"/>
      <c r="K197" s="2"/>
      <c r="L197" s="2"/>
      <c r="M197" s="4"/>
    </row>
    <row r="198" spans="1:13" ht="12.75">
      <c r="A198" s="5"/>
      <c r="B198" s="5"/>
      <c r="C198" s="5"/>
      <c r="D198" s="2"/>
      <c r="E198" s="2"/>
      <c r="F198" s="2"/>
      <c r="G198" s="4"/>
      <c r="H198" s="4"/>
      <c r="I198" s="4"/>
      <c r="J198" s="2"/>
      <c r="K198" s="2"/>
      <c r="L198" s="2"/>
      <c r="M198" s="4"/>
    </row>
    <row r="199" spans="1:13" ht="12.75">
      <c r="A199" s="6"/>
      <c r="B199" s="7"/>
      <c r="C199" s="7"/>
      <c r="D199" s="7" t="s">
        <v>5</v>
      </c>
      <c r="E199" s="7" t="s">
        <v>5</v>
      </c>
      <c r="F199" s="7" t="s">
        <v>318</v>
      </c>
      <c r="G199" s="7" t="s">
        <v>6</v>
      </c>
      <c r="H199" s="7" t="s">
        <v>7</v>
      </c>
      <c r="I199" s="7" t="s">
        <v>318</v>
      </c>
      <c r="J199" s="7" t="s">
        <v>8</v>
      </c>
      <c r="K199" s="7" t="s">
        <v>318</v>
      </c>
      <c r="L199" s="7" t="s">
        <v>318</v>
      </c>
      <c r="M199" s="7" t="s">
        <v>7</v>
      </c>
    </row>
    <row r="200" spans="1:13" ht="12.75">
      <c r="A200" s="8" t="s">
        <v>9</v>
      </c>
      <c r="B200" s="9" t="s">
        <v>10</v>
      </c>
      <c r="C200" s="9" t="s">
        <v>11</v>
      </c>
      <c r="D200" s="9" t="s">
        <v>12</v>
      </c>
      <c r="E200" s="9" t="s">
        <v>13</v>
      </c>
      <c r="F200" s="9" t="s">
        <v>319</v>
      </c>
      <c r="G200" s="9" t="s">
        <v>13</v>
      </c>
      <c r="H200" s="9" t="s">
        <v>14</v>
      </c>
      <c r="I200" s="9" t="s">
        <v>320</v>
      </c>
      <c r="J200" s="9" t="s">
        <v>15</v>
      </c>
      <c r="K200" s="9">
        <v>2005</v>
      </c>
      <c r="L200" s="9"/>
      <c r="M200" s="9" t="s">
        <v>14</v>
      </c>
    </row>
    <row r="201" spans="1:13" ht="12.75">
      <c r="A201" s="10"/>
      <c r="B201" s="11"/>
      <c r="C201" s="11"/>
      <c r="D201" s="11" t="s">
        <v>16</v>
      </c>
      <c r="E201" s="11"/>
      <c r="F201" s="11"/>
      <c r="G201" s="11">
        <v>2007</v>
      </c>
      <c r="H201" s="11">
        <v>2006</v>
      </c>
      <c r="I201" s="11">
        <v>2006</v>
      </c>
      <c r="J201" s="11">
        <v>2006</v>
      </c>
      <c r="K201" s="11">
        <v>2006</v>
      </c>
      <c r="L201" s="11"/>
      <c r="M201" s="11">
        <v>2007</v>
      </c>
    </row>
    <row r="202" spans="1:13" ht="12.75">
      <c r="A202" s="202" t="s">
        <v>440</v>
      </c>
      <c r="B202" t="s">
        <v>411</v>
      </c>
      <c r="C202" s="206" t="s">
        <v>72</v>
      </c>
      <c r="D202" s="12"/>
      <c r="E202" s="14"/>
      <c r="F202" s="14"/>
      <c r="G202" s="15"/>
      <c r="H202" s="15"/>
      <c r="I202" s="15"/>
      <c r="J202" s="15"/>
      <c r="K202" s="180"/>
      <c r="L202" s="180"/>
      <c r="M202" s="16"/>
    </row>
    <row r="203" spans="1:13" ht="12.75">
      <c r="A203" s="203"/>
      <c r="B203" s="14"/>
      <c r="C203" s="14" t="s">
        <v>73</v>
      </c>
      <c r="D203" s="14"/>
      <c r="E203" s="14"/>
      <c r="F203" s="14"/>
      <c r="G203" s="15"/>
      <c r="H203" s="15"/>
      <c r="I203" s="15"/>
      <c r="J203" s="15"/>
      <c r="K203" s="180"/>
      <c r="L203" s="180"/>
      <c r="M203" s="16"/>
    </row>
    <row r="204" spans="1:13" ht="12.75">
      <c r="A204" s="203"/>
      <c r="B204" s="14"/>
      <c r="C204" s="14" t="s">
        <v>89</v>
      </c>
      <c r="D204" s="14"/>
      <c r="E204" s="14"/>
      <c r="F204" s="14"/>
      <c r="G204" s="15"/>
      <c r="H204" s="15"/>
      <c r="I204" s="15"/>
      <c r="J204" s="15"/>
      <c r="K204" s="180"/>
      <c r="L204" s="180"/>
      <c r="M204" s="16"/>
    </row>
    <row r="205" spans="1:13" ht="12.75">
      <c r="A205" s="203"/>
      <c r="B205" s="14"/>
      <c r="C205" s="14" t="s">
        <v>90</v>
      </c>
      <c r="D205" s="14"/>
      <c r="E205" s="14"/>
      <c r="F205" s="14"/>
      <c r="G205" s="15"/>
      <c r="H205" s="15"/>
      <c r="I205" s="15"/>
      <c r="J205" s="15"/>
      <c r="K205" s="180"/>
      <c r="L205" s="180"/>
      <c r="M205" s="16"/>
    </row>
    <row r="206" spans="1:13" ht="12.75">
      <c r="A206" s="203"/>
      <c r="B206" s="14"/>
      <c r="C206" s="14" t="s">
        <v>91</v>
      </c>
      <c r="D206" s="14"/>
      <c r="E206" s="14"/>
      <c r="F206" s="14"/>
      <c r="G206" s="15"/>
      <c r="H206" s="15"/>
      <c r="I206" s="15"/>
      <c r="J206" s="15"/>
      <c r="K206" s="180"/>
      <c r="L206" s="180"/>
      <c r="M206" s="16"/>
    </row>
    <row r="207" spans="1:13" ht="12.75">
      <c r="A207" s="203"/>
      <c r="B207" s="14"/>
      <c r="C207" s="14" t="s">
        <v>77</v>
      </c>
      <c r="D207" s="14"/>
      <c r="E207" s="14"/>
      <c r="F207" s="14"/>
      <c r="G207" s="15"/>
      <c r="H207" s="15"/>
      <c r="I207" s="15"/>
      <c r="J207" s="15"/>
      <c r="K207" s="180"/>
      <c r="L207" s="180"/>
      <c r="M207" s="16"/>
    </row>
    <row r="208" spans="1:13" ht="12.75">
      <c r="A208" s="203"/>
      <c r="B208" s="14"/>
      <c r="C208" s="14" t="s">
        <v>78</v>
      </c>
      <c r="D208" s="14"/>
      <c r="E208" s="14"/>
      <c r="F208" s="14"/>
      <c r="G208" s="15"/>
      <c r="H208" s="15"/>
      <c r="I208" s="15"/>
      <c r="J208" s="15"/>
      <c r="K208" s="180"/>
      <c r="L208" s="180"/>
      <c r="M208" s="16"/>
    </row>
    <row r="209" spans="1:13" ht="12.75">
      <c r="A209" s="203"/>
      <c r="B209" s="14"/>
      <c r="C209" s="14" t="s">
        <v>92</v>
      </c>
      <c r="D209" s="14"/>
      <c r="E209" s="14"/>
      <c r="F209" s="14"/>
      <c r="G209" s="15"/>
      <c r="H209" s="15"/>
      <c r="I209" s="15"/>
      <c r="J209" s="15"/>
      <c r="K209" s="180"/>
      <c r="L209" s="180"/>
      <c r="M209" s="16"/>
    </row>
    <row r="210" spans="1:13" ht="12.75">
      <c r="A210" s="203"/>
      <c r="B210" s="14"/>
      <c r="C210" s="14" t="s">
        <v>93</v>
      </c>
      <c r="D210" s="14">
        <v>508</v>
      </c>
      <c r="E210" s="15">
        <f>D210*1.034881837</f>
        <v>525.719973196</v>
      </c>
      <c r="F210" s="15">
        <f>D210*0.039365293</f>
        <v>19.997568844</v>
      </c>
      <c r="G210" s="15">
        <v>545.717589284</v>
      </c>
      <c r="H210" s="15">
        <v>545.717589284</v>
      </c>
      <c r="I210" s="15">
        <f>E210*0.1</f>
        <v>52.5719973196</v>
      </c>
      <c r="J210" s="15">
        <f>E210*0.1</f>
        <v>52.5719973196</v>
      </c>
      <c r="K210" s="180">
        <f>F210*0.2</f>
        <v>3.9995137688</v>
      </c>
      <c r="L210" s="180">
        <f>D210*0.040322079</f>
        <v>20.483616131999998</v>
      </c>
      <c r="M210" s="16">
        <f>G210</f>
        <v>545.717589284</v>
      </c>
    </row>
    <row r="211" spans="1:13" ht="12.75">
      <c r="A211" s="203" t="s">
        <v>441</v>
      </c>
      <c r="B211" t="s">
        <v>410</v>
      </c>
      <c r="C211" s="201" t="s">
        <v>72</v>
      </c>
      <c r="D211" s="14"/>
      <c r="E211" s="14"/>
      <c r="F211" s="14"/>
      <c r="G211" s="15"/>
      <c r="H211" s="15"/>
      <c r="I211" s="15"/>
      <c r="J211" s="15"/>
      <c r="K211" s="180"/>
      <c r="L211" s="180"/>
      <c r="M211" s="16"/>
    </row>
    <row r="212" spans="1:13" ht="12.75">
      <c r="A212" s="203"/>
      <c r="B212" s="14"/>
      <c r="C212" s="14" t="s">
        <v>73</v>
      </c>
      <c r="D212" s="14"/>
      <c r="E212" s="14"/>
      <c r="F212" s="14"/>
      <c r="G212" s="15"/>
      <c r="H212" s="15"/>
      <c r="I212" s="15"/>
      <c r="J212" s="15"/>
      <c r="K212" s="180"/>
      <c r="L212" s="180"/>
      <c r="M212" s="16"/>
    </row>
    <row r="213" spans="1:13" ht="12.75">
      <c r="A213" s="203"/>
      <c r="B213" s="14"/>
      <c r="C213" s="14" t="s">
        <v>94</v>
      </c>
      <c r="D213" s="14"/>
      <c r="E213" s="14"/>
      <c r="F213" s="14"/>
      <c r="G213" s="15"/>
      <c r="H213" s="15"/>
      <c r="I213" s="15"/>
      <c r="J213" s="15"/>
      <c r="K213" s="180"/>
      <c r="L213" s="180"/>
      <c r="M213" s="16"/>
    </row>
    <row r="214" spans="1:13" ht="12.75">
      <c r="A214" s="203"/>
      <c r="B214" s="14"/>
      <c r="C214" s="14" t="s">
        <v>90</v>
      </c>
      <c r="D214" s="14"/>
      <c r="E214" s="14"/>
      <c r="F214" s="14"/>
      <c r="G214" s="15"/>
      <c r="H214" s="15"/>
      <c r="I214" s="15"/>
      <c r="J214" s="15"/>
      <c r="K214" s="180"/>
      <c r="L214" s="180"/>
      <c r="M214" s="16"/>
    </row>
    <row r="215" spans="1:13" ht="12.75">
      <c r="A215" s="203"/>
      <c r="B215" s="14"/>
      <c r="C215" s="14" t="s">
        <v>95</v>
      </c>
      <c r="D215" s="14"/>
      <c r="E215" s="14"/>
      <c r="F215" s="14"/>
      <c r="G215" s="15"/>
      <c r="H215" s="15"/>
      <c r="I215" s="15"/>
      <c r="J215" s="15"/>
      <c r="K215" s="180"/>
      <c r="L215" s="180"/>
      <c r="M215" s="16"/>
    </row>
    <row r="216" spans="1:13" ht="12.75">
      <c r="A216" s="203"/>
      <c r="B216" s="14"/>
      <c r="C216" s="14" t="s">
        <v>77</v>
      </c>
      <c r="D216" s="14"/>
      <c r="E216" s="14"/>
      <c r="F216" s="14"/>
      <c r="G216" s="15"/>
      <c r="H216" s="15"/>
      <c r="I216" s="15"/>
      <c r="J216" s="15"/>
      <c r="K216" s="180"/>
      <c r="L216" s="180"/>
      <c r="M216" s="16"/>
    </row>
    <row r="217" spans="1:13" ht="12.75">
      <c r="A217" s="203"/>
      <c r="B217" s="14"/>
      <c r="C217" s="14" t="s">
        <v>78</v>
      </c>
      <c r="D217" s="14"/>
      <c r="E217" s="14"/>
      <c r="F217" s="14"/>
      <c r="G217" s="15"/>
      <c r="H217" s="15"/>
      <c r="I217" s="15"/>
      <c r="J217" s="15"/>
      <c r="K217" s="180"/>
      <c r="L217" s="180"/>
      <c r="M217" s="16"/>
    </row>
    <row r="218" spans="1:13" ht="12.75">
      <c r="A218" s="203"/>
      <c r="B218" s="14"/>
      <c r="C218" s="14" t="s">
        <v>92</v>
      </c>
      <c r="D218" s="14"/>
      <c r="E218" s="14"/>
      <c r="F218" s="14"/>
      <c r="G218" s="15"/>
      <c r="H218" s="15"/>
      <c r="I218" s="15"/>
      <c r="J218" s="15"/>
      <c r="K218" s="180"/>
      <c r="L218" s="180"/>
      <c r="M218" s="16"/>
    </row>
    <row r="219" spans="1:13" ht="12.75">
      <c r="A219" s="203"/>
      <c r="B219" s="14"/>
      <c r="C219" s="14" t="s">
        <v>93</v>
      </c>
      <c r="D219" s="14">
        <v>508</v>
      </c>
      <c r="E219" s="15">
        <f>D219*1.034881837</f>
        <v>525.719973196</v>
      </c>
      <c r="F219" s="15">
        <f>D219*0.039365293</f>
        <v>19.997568844</v>
      </c>
      <c r="G219" s="15">
        <v>545.717589284</v>
      </c>
      <c r="H219" s="15">
        <v>545.717589284</v>
      </c>
      <c r="I219" s="15">
        <f>E219*0.1</f>
        <v>52.5719973196</v>
      </c>
      <c r="J219" s="15">
        <f>E219*0.1</f>
        <v>52.5719973196</v>
      </c>
      <c r="K219" s="180">
        <f>F219*0.2</f>
        <v>3.9995137688</v>
      </c>
      <c r="L219" s="180">
        <f>D219*0.040322079</f>
        <v>20.483616131999998</v>
      </c>
      <c r="M219" s="16">
        <f>G219</f>
        <v>545.717589284</v>
      </c>
    </row>
    <row r="220" spans="1:13" ht="12.75">
      <c r="A220" s="203" t="s">
        <v>442</v>
      </c>
      <c r="B220" t="s">
        <v>409</v>
      </c>
      <c r="C220" s="201" t="s">
        <v>72</v>
      </c>
      <c r="D220" s="14"/>
      <c r="E220" s="14"/>
      <c r="F220" s="14"/>
      <c r="G220" s="15"/>
      <c r="H220" s="15"/>
      <c r="I220" s="15"/>
      <c r="J220" s="15"/>
      <c r="K220" s="180"/>
      <c r="L220" s="180"/>
      <c r="M220" s="16"/>
    </row>
    <row r="221" spans="1:13" ht="12.75">
      <c r="A221" s="203"/>
      <c r="B221" s="14"/>
      <c r="C221" s="14" t="s">
        <v>73</v>
      </c>
      <c r="D221" s="14"/>
      <c r="E221" s="14"/>
      <c r="F221" s="14"/>
      <c r="G221" s="15"/>
      <c r="H221" s="15"/>
      <c r="I221" s="15"/>
      <c r="J221" s="15"/>
      <c r="K221" s="180"/>
      <c r="L221" s="180"/>
      <c r="M221" s="16"/>
    </row>
    <row r="222" spans="1:13" ht="12.75">
      <c r="A222" s="203"/>
      <c r="B222" s="14"/>
      <c r="C222" s="14" t="s">
        <v>74</v>
      </c>
      <c r="D222" s="14"/>
      <c r="E222" s="14"/>
      <c r="F222" s="14"/>
      <c r="G222" s="15"/>
      <c r="H222" s="15"/>
      <c r="I222" s="15"/>
      <c r="J222" s="15"/>
      <c r="K222" s="180"/>
      <c r="L222" s="180"/>
      <c r="M222" s="16"/>
    </row>
    <row r="223" spans="1:13" ht="12.75">
      <c r="A223" s="203"/>
      <c r="B223" s="14"/>
      <c r="C223" s="14" t="s">
        <v>96</v>
      </c>
      <c r="D223" s="14"/>
      <c r="E223" s="14"/>
      <c r="F223" s="14"/>
      <c r="G223" s="15"/>
      <c r="H223" s="15"/>
      <c r="I223" s="15"/>
      <c r="J223" s="15"/>
      <c r="K223" s="180"/>
      <c r="L223" s="180"/>
      <c r="M223" s="16"/>
    </row>
    <row r="224" spans="1:13" ht="12.75">
      <c r="A224" s="203"/>
      <c r="B224" s="14"/>
      <c r="C224" s="14" t="s">
        <v>97</v>
      </c>
      <c r="D224" s="14"/>
      <c r="E224" s="14"/>
      <c r="F224" s="14"/>
      <c r="G224" s="15"/>
      <c r="H224" s="15"/>
      <c r="I224" s="15"/>
      <c r="J224" s="15"/>
      <c r="K224" s="180"/>
      <c r="L224" s="180"/>
      <c r="M224" s="16"/>
    </row>
    <row r="225" spans="1:13" ht="12.75">
      <c r="A225" s="203"/>
      <c r="B225" s="14"/>
      <c r="C225" s="14" t="s">
        <v>77</v>
      </c>
      <c r="D225" s="14"/>
      <c r="E225" s="14"/>
      <c r="F225" s="14"/>
      <c r="G225" s="15"/>
      <c r="H225" s="15"/>
      <c r="I225" s="15"/>
      <c r="J225" s="15"/>
      <c r="K225" s="180"/>
      <c r="L225" s="180"/>
      <c r="M225" s="16"/>
    </row>
    <row r="226" spans="1:13" ht="12.75">
      <c r="A226" s="203"/>
      <c r="B226" s="14"/>
      <c r="C226" s="14" t="s">
        <v>78</v>
      </c>
      <c r="D226" s="14"/>
      <c r="E226" s="14"/>
      <c r="F226" s="14"/>
      <c r="G226" s="15"/>
      <c r="H226" s="15"/>
      <c r="I226" s="15"/>
      <c r="J226" s="15"/>
      <c r="K226" s="180"/>
      <c r="L226" s="180"/>
      <c r="M226" s="16"/>
    </row>
    <row r="227" spans="1:13" ht="12.75">
      <c r="A227" s="203"/>
      <c r="B227" s="14"/>
      <c r="C227" s="14" t="s">
        <v>98</v>
      </c>
      <c r="D227" s="14"/>
      <c r="E227" s="14"/>
      <c r="F227" s="14"/>
      <c r="G227" s="15"/>
      <c r="H227" s="15"/>
      <c r="I227" s="15"/>
      <c r="J227" s="15"/>
      <c r="K227" s="180"/>
      <c r="L227" s="180"/>
      <c r="M227" s="16"/>
    </row>
    <row r="228" spans="1:13" ht="12.75">
      <c r="A228" s="203"/>
      <c r="B228" s="14"/>
      <c r="C228" s="14" t="s">
        <v>99</v>
      </c>
      <c r="D228" s="14">
        <v>508</v>
      </c>
      <c r="E228" s="15">
        <f>D228*1.034881837</f>
        <v>525.719973196</v>
      </c>
      <c r="F228" s="15">
        <f>D228*0.039365293</f>
        <v>19.997568844</v>
      </c>
      <c r="G228" s="15">
        <v>545.717589284</v>
      </c>
      <c r="H228" s="15">
        <v>545.717589284</v>
      </c>
      <c r="I228" s="15">
        <f>E228*0.1</f>
        <v>52.5719973196</v>
      </c>
      <c r="J228" s="15">
        <f>E228*0.1</f>
        <v>52.5719973196</v>
      </c>
      <c r="K228" s="180">
        <f>F228*0.2</f>
        <v>3.9995137688</v>
      </c>
      <c r="L228" s="180">
        <f>D228*0.040322079</f>
        <v>20.483616131999998</v>
      </c>
      <c r="M228" s="16">
        <f>G228</f>
        <v>545.717589284</v>
      </c>
    </row>
    <row r="229" spans="1:13" ht="12.75">
      <c r="A229" s="203"/>
      <c r="B229" s="14"/>
      <c r="C229" s="14"/>
      <c r="D229" s="14"/>
      <c r="E229" s="14"/>
      <c r="F229" s="14"/>
      <c r="G229" s="15"/>
      <c r="H229" s="15"/>
      <c r="I229" s="15"/>
      <c r="J229" s="15"/>
      <c r="K229" s="180"/>
      <c r="L229" s="180"/>
      <c r="M229" s="16"/>
    </row>
    <row r="230" spans="1:13" ht="12.75">
      <c r="A230" s="203"/>
      <c r="B230" s="14"/>
      <c r="C230" s="14"/>
      <c r="D230" s="14"/>
      <c r="E230" s="14"/>
      <c r="F230" s="14"/>
      <c r="G230" s="15"/>
      <c r="H230" s="15"/>
      <c r="I230" s="15"/>
      <c r="J230" s="15"/>
      <c r="K230" s="180"/>
      <c r="L230" s="180"/>
      <c r="M230" s="16"/>
    </row>
    <row r="231" spans="1:13" ht="12.75">
      <c r="A231" s="203"/>
      <c r="B231" s="14"/>
      <c r="C231" s="14"/>
      <c r="D231" s="14"/>
      <c r="E231" s="14"/>
      <c r="F231" s="14"/>
      <c r="G231" s="15"/>
      <c r="H231" s="15"/>
      <c r="I231" s="15"/>
      <c r="J231" s="15"/>
      <c r="K231" s="180"/>
      <c r="L231" s="180"/>
      <c r="M231" s="16"/>
    </row>
    <row r="232" spans="1:13" ht="12.75">
      <c r="A232" s="203"/>
      <c r="B232" s="14"/>
      <c r="C232" s="14"/>
      <c r="D232" s="14"/>
      <c r="E232" s="14"/>
      <c r="F232" s="14"/>
      <c r="G232" s="15"/>
      <c r="H232" s="15"/>
      <c r="I232" s="15"/>
      <c r="J232" s="15"/>
      <c r="K232" s="180"/>
      <c r="L232" s="180"/>
      <c r="M232" s="16"/>
    </row>
    <row r="233" spans="1:13" ht="12.75">
      <c r="A233" s="203"/>
      <c r="B233" s="14"/>
      <c r="C233" s="14"/>
      <c r="D233" s="14"/>
      <c r="E233" s="14"/>
      <c r="F233" s="14"/>
      <c r="G233" s="15"/>
      <c r="H233" s="15"/>
      <c r="I233" s="15"/>
      <c r="J233" s="15"/>
      <c r="K233" s="180"/>
      <c r="L233" s="180"/>
      <c r="M233" s="16"/>
    </row>
    <row r="234" spans="1:13" ht="12.75">
      <c r="A234" s="203"/>
      <c r="B234" s="14"/>
      <c r="C234" s="14"/>
      <c r="D234" s="14"/>
      <c r="E234" s="14"/>
      <c r="F234" s="14"/>
      <c r="G234" s="15"/>
      <c r="H234" s="15"/>
      <c r="I234" s="15"/>
      <c r="J234" s="15"/>
      <c r="K234" s="180"/>
      <c r="L234" s="180"/>
      <c r="M234" s="16"/>
    </row>
    <row r="235" spans="1:13" ht="12.75">
      <c r="A235" s="203"/>
      <c r="B235" s="14"/>
      <c r="C235" s="14"/>
      <c r="D235" s="14"/>
      <c r="E235" s="14"/>
      <c r="F235" s="14"/>
      <c r="G235" s="15"/>
      <c r="H235" s="15"/>
      <c r="I235" s="15"/>
      <c r="J235" s="15"/>
      <c r="K235" s="180"/>
      <c r="L235" s="180"/>
      <c r="M235" s="16"/>
    </row>
    <row r="236" spans="1:13" ht="12.75">
      <c r="A236" s="203"/>
      <c r="B236" s="14"/>
      <c r="C236" s="14"/>
      <c r="D236" s="14"/>
      <c r="E236" s="14"/>
      <c r="F236" s="14"/>
      <c r="G236" s="15"/>
      <c r="H236" s="15"/>
      <c r="I236" s="15"/>
      <c r="J236" s="15"/>
      <c r="K236" s="180"/>
      <c r="L236" s="180"/>
      <c r="M236" s="16"/>
    </row>
    <row r="237" spans="1:13" ht="12.75">
      <c r="A237" s="203"/>
      <c r="B237" s="14"/>
      <c r="C237" s="14"/>
      <c r="D237" s="14"/>
      <c r="E237" s="14"/>
      <c r="F237" s="14"/>
      <c r="G237" s="15"/>
      <c r="H237" s="15"/>
      <c r="I237" s="15"/>
      <c r="J237" s="15"/>
      <c r="K237" s="180"/>
      <c r="L237" s="180"/>
      <c r="M237" s="16"/>
    </row>
    <row r="238" spans="1:13" ht="12.75">
      <c r="A238" s="203"/>
      <c r="B238" s="14"/>
      <c r="C238" s="14"/>
      <c r="D238" s="14"/>
      <c r="E238" s="14"/>
      <c r="F238" s="14"/>
      <c r="G238" s="15"/>
      <c r="H238" s="15"/>
      <c r="I238" s="15"/>
      <c r="J238" s="15"/>
      <c r="K238" s="180"/>
      <c r="L238" s="180"/>
      <c r="M238" s="16"/>
    </row>
    <row r="239" spans="1:13" ht="12.75">
      <c r="A239" s="203"/>
      <c r="B239" s="14"/>
      <c r="C239" s="14"/>
      <c r="D239" s="14"/>
      <c r="E239" s="14"/>
      <c r="F239" s="14"/>
      <c r="G239" s="15"/>
      <c r="H239" s="15"/>
      <c r="I239" s="15"/>
      <c r="J239" s="15"/>
      <c r="K239" s="180"/>
      <c r="L239" s="180"/>
      <c r="M239" s="16"/>
    </row>
    <row r="240" spans="1:13" ht="12.75">
      <c r="A240" s="203"/>
      <c r="B240" s="14"/>
      <c r="C240" s="14"/>
      <c r="D240" s="14"/>
      <c r="E240" s="14"/>
      <c r="F240" s="14"/>
      <c r="G240" s="15"/>
      <c r="H240" s="15"/>
      <c r="I240" s="15"/>
      <c r="J240" s="15"/>
      <c r="K240" s="180"/>
      <c r="L240" s="180"/>
      <c r="M240" s="16"/>
    </row>
    <row r="241" spans="1:13" ht="12.75">
      <c r="A241" s="203"/>
      <c r="B241" s="14"/>
      <c r="C241" s="14"/>
      <c r="D241" s="14"/>
      <c r="E241" s="14"/>
      <c r="F241" s="14"/>
      <c r="G241" s="15"/>
      <c r="H241" s="15"/>
      <c r="I241" s="15"/>
      <c r="J241" s="15"/>
      <c r="K241" s="180"/>
      <c r="L241" s="180"/>
      <c r="M241" s="16"/>
    </row>
    <row r="242" spans="1:13" ht="12.75">
      <c r="A242" s="203"/>
      <c r="B242" s="14"/>
      <c r="C242" s="14"/>
      <c r="D242" s="14"/>
      <c r="E242" s="14"/>
      <c r="F242" s="14"/>
      <c r="G242" s="15"/>
      <c r="H242" s="15"/>
      <c r="I242" s="15"/>
      <c r="J242" s="15"/>
      <c r="K242" s="180"/>
      <c r="L242" s="180"/>
      <c r="M242" s="16"/>
    </row>
    <row r="243" spans="1:13" ht="12.75">
      <c r="A243" s="203"/>
      <c r="B243" s="14"/>
      <c r="C243" s="14"/>
      <c r="D243" s="14"/>
      <c r="E243" s="14"/>
      <c r="F243" s="14"/>
      <c r="G243" s="15"/>
      <c r="H243" s="15"/>
      <c r="I243" s="15"/>
      <c r="J243" s="15"/>
      <c r="K243" s="180"/>
      <c r="L243" s="180"/>
      <c r="M243" s="16"/>
    </row>
    <row r="244" spans="1:13" ht="12.75">
      <c r="A244" s="13"/>
      <c r="B244" s="14"/>
      <c r="C244" s="14"/>
      <c r="D244" s="14"/>
      <c r="E244" s="14"/>
      <c r="F244" s="14"/>
      <c r="G244" s="15"/>
      <c r="H244" s="15"/>
      <c r="I244" s="15"/>
      <c r="J244" s="15"/>
      <c r="K244" s="180"/>
      <c r="L244" s="180"/>
      <c r="M244" s="16"/>
    </row>
    <row r="245" spans="1:13" ht="12.75">
      <c r="A245" s="13"/>
      <c r="B245" s="14"/>
      <c r="C245" s="14"/>
      <c r="D245" s="14"/>
      <c r="E245" s="14"/>
      <c r="F245" s="14"/>
      <c r="G245" s="15"/>
      <c r="H245" s="15"/>
      <c r="I245" s="15"/>
      <c r="J245" s="15"/>
      <c r="K245" s="180"/>
      <c r="L245" s="180"/>
      <c r="M245" s="16"/>
    </row>
    <row r="246" spans="1:13" ht="12.75">
      <c r="A246" s="13"/>
      <c r="B246" s="14"/>
      <c r="C246" s="14"/>
      <c r="D246" s="14"/>
      <c r="E246" s="14"/>
      <c r="F246" s="14"/>
      <c r="G246" s="15"/>
      <c r="H246" s="15"/>
      <c r="I246" s="15"/>
      <c r="J246" s="15"/>
      <c r="K246" s="180"/>
      <c r="L246" s="180"/>
      <c r="M246" s="16"/>
    </row>
    <row r="247" spans="1:13" ht="12.75">
      <c r="A247" s="13"/>
      <c r="B247" s="14"/>
      <c r="C247" s="14"/>
      <c r="D247" s="14"/>
      <c r="E247" s="14"/>
      <c r="F247" s="14"/>
      <c r="G247" s="15"/>
      <c r="H247" s="15"/>
      <c r="I247" s="15"/>
      <c r="J247" s="15"/>
      <c r="K247" s="180"/>
      <c r="L247" s="180"/>
      <c r="M247" s="16"/>
    </row>
    <row r="248" spans="1:13" ht="12.75">
      <c r="A248" s="13"/>
      <c r="B248" s="14"/>
      <c r="C248" s="14"/>
      <c r="D248" s="14"/>
      <c r="E248" s="14"/>
      <c r="F248" s="14"/>
      <c r="G248" s="15"/>
      <c r="H248" s="15"/>
      <c r="I248" s="15"/>
      <c r="J248" s="15"/>
      <c r="K248" s="180"/>
      <c r="L248" s="180"/>
      <c r="M248" s="16"/>
    </row>
    <row r="249" spans="1:13" ht="12.75">
      <c r="A249" s="13"/>
      <c r="B249" s="14"/>
      <c r="C249" s="14"/>
      <c r="D249" s="14"/>
      <c r="E249" s="14"/>
      <c r="F249" s="14"/>
      <c r="G249" s="15"/>
      <c r="H249" s="15"/>
      <c r="I249" s="15"/>
      <c r="J249" s="15"/>
      <c r="K249" s="180"/>
      <c r="L249" s="180"/>
      <c r="M249" s="16"/>
    </row>
    <row r="250" spans="1:13" ht="12.75">
      <c r="A250" s="17"/>
      <c r="B250" s="18"/>
      <c r="C250" s="18"/>
      <c r="D250" s="19"/>
      <c r="E250" s="19"/>
      <c r="F250" s="19"/>
      <c r="G250" s="19"/>
      <c r="H250" s="19"/>
      <c r="I250" s="19"/>
      <c r="J250" s="19"/>
      <c r="K250" s="181"/>
      <c r="L250" s="181"/>
      <c r="M250" s="20"/>
    </row>
    <row r="252" spans="3:14" ht="12.75">
      <c r="C252" s="153" t="s">
        <v>313</v>
      </c>
      <c r="D252" s="154">
        <f>SUM(D202:D250,D139:D187,D75:D123,D13:D61)</f>
        <v>14810</v>
      </c>
      <c r="E252" s="154">
        <f>D252*1.034881837</f>
        <v>15326.600005969998</v>
      </c>
      <c r="F252" s="154">
        <f>D252*0.039365293</f>
        <v>582.9999893300001</v>
      </c>
      <c r="G252" s="154">
        <v>15909.601372629999</v>
      </c>
      <c r="H252" s="154">
        <v>15909.601372629999</v>
      </c>
      <c r="I252" s="154">
        <f>E252*0.1</f>
        <v>1532.660000597</v>
      </c>
      <c r="J252" s="154">
        <f>E252*0.1</f>
        <v>1532.660000597</v>
      </c>
      <c r="K252" s="154">
        <f>F252*0.2</f>
        <v>116.59999786600002</v>
      </c>
      <c r="L252" s="154">
        <f>D252*0.040322079</f>
        <v>597.16998999</v>
      </c>
      <c r="M252" s="154">
        <f>G252</f>
        <v>15909.601372629999</v>
      </c>
      <c r="N252" s="155"/>
    </row>
  </sheetData>
  <mergeCells count="4">
    <mergeCell ref="A4:M4"/>
    <mergeCell ref="A66:M66"/>
    <mergeCell ref="A130:M130"/>
    <mergeCell ref="A193:M193"/>
  </mergeCells>
  <printOptions horizontalCentered="1" verticalCentered="1"/>
  <pageMargins left="0.3937007874015748" right="0.3937007874015748" top="0.5905511811023623" bottom="0.1968503937007874" header="0" footer="0"/>
  <pageSetup horizontalDpi="600" verticalDpi="600" orientation="landscape" paperSize="9" scale="61" r:id="rId1"/>
  <rowBreaks count="3" manualBreakCount="3">
    <brk id="62" max="255" man="1"/>
    <brk id="126" max="255" man="1"/>
    <brk id="1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1"/>
  <sheetViews>
    <sheetView showGridLines="0" view="pageBreakPreview" zoomScale="60" zoomScaleNormal="65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18.7109375" style="0" customWidth="1"/>
    <col min="8" max="8" width="32.28125" style="0" customWidth="1"/>
    <col min="9" max="9" width="17.140625" style="0" customWidth="1"/>
    <col min="10" max="11" width="17.140625" style="0" hidden="1" customWidth="1"/>
    <col min="12" max="12" width="15.8515625" style="0" customWidth="1"/>
    <col min="13" max="13" width="15.57421875" style="0" customWidth="1"/>
    <col min="14" max="14" width="15.57421875" style="0" hidden="1" customWidth="1"/>
    <col min="15" max="15" width="15.57421875" style="0" customWidth="1"/>
    <col min="16" max="17" width="15.57421875" style="0" hidden="1" customWidth="1"/>
    <col min="18" max="18" width="16.7109375" style="0" customWidth="1"/>
  </cols>
  <sheetData>
    <row r="1" spans="1:18" ht="12.75">
      <c r="A1" s="21" t="s">
        <v>0</v>
      </c>
      <c r="B1" s="22"/>
      <c r="C1" s="22"/>
      <c r="D1" s="22"/>
      <c r="E1" s="23"/>
      <c r="F1" s="23"/>
      <c r="G1" s="23"/>
      <c r="H1" s="24"/>
      <c r="I1" s="25"/>
      <c r="J1" s="25"/>
      <c r="K1" s="25"/>
      <c r="M1" s="25" t="s">
        <v>100</v>
      </c>
      <c r="O1" s="25"/>
      <c r="P1" s="25" t="s">
        <v>100</v>
      </c>
      <c r="Q1" s="25"/>
      <c r="R1" s="25"/>
    </row>
    <row r="2" spans="1:18" ht="12.75">
      <c r="A2" s="21" t="s">
        <v>2</v>
      </c>
      <c r="B2" s="22"/>
      <c r="C2" s="22"/>
      <c r="D2" s="22"/>
      <c r="E2" s="23"/>
      <c r="F2" s="23"/>
      <c r="G2" s="23"/>
      <c r="H2" s="24"/>
      <c r="I2" s="25"/>
      <c r="J2" s="25"/>
      <c r="K2" s="25"/>
      <c r="M2" s="25" t="s">
        <v>101</v>
      </c>
      <c r="O2" s="25"/>
      <c r="P2" s="25" t="s">
        <v>101</v>
      </c>
      <c r="Q2" s="25"/>
      <c r="R2" s="25"/>
    </row>
    <row r="3" spans="1:18" ht="12.75">
      <c r="A3" s="21" t="s">
        <v>4</v>
      </c>
      <c r="B3" s="22"/>
      <c r="C3" s="22"/>
      <c r="D3" s="23"/>
      <c r="E3" s="23"/>
      <c r="F3" s="23"/>
      <c r="G3" s="23"/>
      <c r="H3" s="24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0.25">
      <c r="A4" s="210" t="s">
        <v>479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1:18" ht="12.75">
      <c r="A5" s="27"/>
      <c r="B5" s="23"/>
      <c r="C5" s="23"/>
      <c r="D5" s="23"/>
      <c r="E5" s="23"/>
      <c r="F5" s="23"/>
      <c r="G5" s="23"/>
      <c r="H5" s="24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2.75">
      <c r="A6" s="21"/>
      <c r="B6" s="23"/>
      <c r="C6" s="23"/>
      <c r="D6" s="23"/>
      <c r="E6" s="23"/>
      <c r="F6" s="23"/>
      <c r="G6" s="23"/>
      <c r="H6" s="24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.75">
      <c r="A7" s="21" t="s">
        <v>317</v>
      </c>
      <c r="B7" s="22"/>
      <c r="C7" s="22"/>
      <c r="D7" s="22"/>
      <c r="E7" s="22"/>
      <c r="F7" s="22"/>
      <c r="G7" s="22"/>
      <c r="H7" s="22"/>
      <c r="I7" s="21"/>
      <c r="J7" s="21"/>
      <c r="K7" s="21"/>
      <c r="L7" s="26"/>
      <c r="M7" s="26"/>
      <c r="N7" s="26"/>
      <c r="O7" s="26"/>
      <c r="P7" s="26"/>
      <c r="Q7" s="26"/>
      <c r="R7" s="26"/>
    </row>
    <row r="8" spans="1:18" ht="12.75">
      <c r="A8" s="27"/>
      <c r="B8" s="23"/>
      <c r="C8" s="23"/>
      <c r="D8" s="23"/>
      <c r="E8" s="23"/>
      <c r="F8" s="23"/>
      <c r="G8" s="23"/>
      <c r="H8" s="24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7"/>
      <c r="B9" s="23"/>
      <c r="C9" s="23"/>
      <c r="D9" s="23"/>
      <c r="E9" s="23"/>
      <c r="F9" s="23"/>
      <c r="G9" s="23"/>
      <c r="H9" s="24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2.75">
      <c r="A10" s="28"/>
      <c r="B10" s="29"/>
      <c r="C10" s="30"/>
      <c r="D10" s="29"/>
      <c r="E10" s="29"/>
      <c r="F10" s="29"/>
      <c r="G10" s="29"/>
      <c r="H10" s="31"/>
      <c r="I10" s="32" t="s">
        <v>5</v>
      </c>
      <c r="J10" s="32" t="s">
        <v>5</v>
      </c>
      <c r="K10" s="32" t="s">
        <v>318</v>
      </c>
      <c r="L10" s="32" t="s">
        <v>5</v>
      </c>
      <c r="M10" s="32" t="s">
        <v>7</v>
      </c>
      <c r="N10" s="32" t="s">
        <v>323</v>
      </c>
      <c r="O10" s="32" t="s">
        <v>8</v>
      </c>
      <c r="P10" s="32" t="s">
        <v>318</v>
      </c>
      <c r="Q10" s="32" t="s">
        <v>318</v>
      </c>
      <c r="R10" s="32" t="s">
        <v>7</v>
      </c>
    </row>
    <row r="11" spans="1:18" ht="12.75">
      <c r="A11" s="33" t="s">
        <v>9</v>
      </c>
      <c r="B11" s="34" t="s">
        <v>10</v>
      </c>
      <c r="C11" s="35" t="s">
        <v>102</v>
      </c>
      <c r="D11" s="34"/>
      <c r="E11" s="34"/>
      <c r="F11" s="34"/>
      <c r="G11" s="34"/>
      <c r="H11" s="34"/>
      <c r="I11" s="36" t="s">
        <v>103</v>
      </c>
      <c r="J11" s="36" t="s">
        <v>13</v>
      </c>
      <c r="K11" s="36" t="s">
        <v>321</v>
      </c>
      <c r="L11" s="37" t="s">
        <v>13</v>
      </c>
      <c r="M11" s="37" t="s">
        <v>14</v>
      </c>
      <c r="N11" s="36" t="s">
        <v>320</v>
      </c>
      <c r="O11" s="37" t="s">
        <v>15</v>
      </c>
      <c r="P11" s="184">
        <v>2005</v>
      </c>
      <c r="Q11" s="36"/>
      <c r="R11" s="37" t="s">
        <v>14</v>
      </c>
    </row>
    <row r="12" spans="1:18" ht="12.75">
      <c r="A12" s="38"/>
      <c r="B12" s="39"/>
      <c r="C12" s="40"/>
      <c r="D12" s="39"/>
      <c r="E12" s="39"/>
      <c r="F12" s="39"/>
      <c r="G12" s="39"/>
      <c r="H12" s="39"/>
      <c r="I12" s="41" t="s">
        <v>16</v>
      </c>
      <c r="J12" s="41"/>
      <c r="K12" s="41"/>
      <c r="L12" s="42" t="s">
        <v>480</v>
      </c>
      <c r="M12" s="42" t="s">
        <v>322</v>
      </c>
      <c r="N12" s="42">
        <v>2006</v>
      </c>
      <c r="O12" s="42" t="s">
        <v>480</v>
      </c>
      <c r="P12" s="185">
        <v>2006</v>
      </c>
      <c r="Q12" s="41"/>
      <c r="R12" s="42" t="s">
        <v>480</v>
      </c>
    </row>
    <row r="13" spans="1:18" ht="12.75">
      <c r="A13" s="43" t="s">
        <v>420</v>
      </c>
      <c r="B13" t="s">
        <v>445</v>
      </c>
      <c r="C13" s="207" t="s">
        <v>114</v>
      </c>
      <c r="D13" s="49"/>
      <c r="E13" s="50"/>
      <c r="F13" s="50"/>
      <c r="G13" s="51"/>
      <c r="H13" s="52"/>
      <c r="I13" s="45"/>
      <c r="J13" s="45"/>
      <c r="K13" s="45"/>
      <c r="L13" s="46"/>
      <c r="M13" s="58"/>
      <c r="N13" s="58"/>
      <c r="O13" s="46"/>
      <c r="P13" s="182"/>
      <c r="Q13" s="182"/>
      <c r="R13" s="61"/>
    </row>
    <row r="14" spans="1:18" ht="12.75">
      <c r="A14" s="43"/>
      <c r="B14" s="44"/>
      <c r="C14" s="48"/>
      <c r="D14" s="49"/>
      <c r="E14" s="50"/>
      <c r="F14" s="50"/>
      <c r="G14" s="51"/>
      <c r="H14" s="52"/>
      <c r="I14" s="45"/>
      <c r="J14" s="45"/>
      <c r="K14" s="45"/>
      <c r="L14" s="46"/>
      <c r="M14" s="58"/>
      <c r="N14" s="58"/>
      <c r="O14" s="46"/>
      <c r="P14" s="182"/>
      <c r="Q14" s="182"/>
      <c r="R14" s="61"/>
    </row>
    <row r="15" spans="1:18" ht="12.75">
      <c r="A15" s="43"/>
      <c r="B15" s="53"/>
      <c r="C15" s="53" t="s">
        <v>104</v>
      </c>
      <c r="D15" s="49" t="s">
        <v>115</v>
      </c>
      <c r="E15" s="54"/>
      <c r="F15" s="55"/>
      <c r="G15" s="56"/>
      <c r="H15" s="57"/>
      <c r="I15" s="45"/>
      <c r="J15" s="45"/>
      <c r="K15" s="45"/>
      <c r="L15" s="46"/>
      <c r="M15" s="58"/>
      <c r="N15" s="58"/>
      <c r="O15" s="46"/>
      <c r="P15" s="182"/>
      <c r="Q15" s="182"/>
      <c r="R15" s="61"/>
    </row>
    <row r="16" spans="1:18" ht="12.75">
      <c r="A16" s="43"/>
      <c r="B16" s="53"/>
      <c r="C16" s="53" t="s">
        <v>105</v>
      </c>
      <c r="D16" s="49"/>
      <c r="E16" s="54"/>
      <c r="F16" s="55"/>
      <c r="G16" s="56"/>
      <c r="H16" s="57"/>
      <c r="I16" s="45"/>
      <c r="J16" s="45"/>
      <c r="K16" s="45"/>
      <c r="L16" s="46"/>
      <c r="M16" s="58"/>
      <c r="N16" s="58"/>
      <c r="O16" s="46"/>
      <c r="P16" s="182"/>
      <c r="Q16" s="182"/>
      <c r="R16" s="61"/>
    </row>
    <row r="17" spans="1:18" ht="12.75">
      <c r="A17" s="43"/>
      <c r="B17" s="53"/>
      <c r="C17" s="53" t="s">
        <v>106</v>
      </c>
      <c r="D17" s="49" t="s">
        <v>116</v>
      </c>
      <c r="E17" s="54"/>
      <c r="F17" s="55" t="s">
        <v>107</v>
      </c>
      <c r="G17" s="49" t="s">
        <v>108</v>
      </c>
      <c r="H17" s="57"/>
      <c r="I17" s="45"/>
      <c r="J17" s="45"/>
      <c r="K17" s="45"/>
      <c r="L17" s="46"/>
      <c r="M17" s="58"/>
      <c r="N17" s="58"/>
      <c r="O17" s="46"/>
      <c r="P17" s="182"/>
      <c r="Q17" s="182"/>
      <c r="R17" s="61"/>
    </row>
    <row r="18" spans="1:18" ht="12.75">
      <c r="A18" s="43"/>
      <c r="B18" s="53"/>
      <c r="C18" s="53" t="s">
        <v>8</v>
      </c>
      <c r="D18" s="49" t="s">
        <v>117</v>
      </c>
      <c r="E18" s="54"/>
      <c r="F18" s="55"/>
      <c r="G18" s="56"/>
      <c r="H18" s="57"/>
      <c r="I18" s="45"/>
      <c r="J18" s="45"/>
      <c r="K18" s="45"/>
      <c r="L18" s="46"/>
      <c r="M18" s="58"/>
      <c r="N18" s="58"/>
      <c r="O18" s="46"/>
      <c r="P18" s="182"/>
      <c r="Q18" s="182"/>
      <c r="R18" s="61"/>
    </row>
    <row r="19" spans="1:18" ht="12.75">
      <c r="A19" s="43"/>
      <c r="B19" s="53"/>
      <c r="C19" s="53" t="s">
        <v>110</v>
      </c>
      <c r="D19" s="59" t="s">
        <v>118</v>
      </c>
      <c r="E19" s="54"/>
      <c r="F19" s="55"/>
      <c r="G19" s="56"/>
      <c r="H19" s="57"/>
      <c r="I19" s="45"/>
      <c r="J19" s="45"/>
      <c r="K19" s="45"/>
      <c r="L19" s="46"/>
      <c r="M19" s="58"/>
      <c r="N19" s="58"/>
      <c r="O19" s="46"/>
      <c r="P19" s="182"/>
      <c r="Q19" s="182"/>
      <c r="R19" s="61"/>
    </row>
    <row r="20" spans="1:18" ht="12.75">
      <c r="A20" s="43"/>
      <c r="B20" s="53"/>
      <c r="C20" s="53" t="s">
        <v>111</v>
      </c>
      <c r="D20" s="49"/>
      <c r="E20" s="55" t="s">
        <v>119</v>
      </c>
      <c r="F20" s="55"/>
      <c r="G20" s="56" t="s">
        <v>113</v>
      </c>
      <c r="H20" s="57"/>
      <c r="I20" s="60">
        <v>1000</v>
      </c>
      <c r="J20" s="60">
        <f>I20*0.818035295</f>
        <v>818.035295</v>
      </c>
      <c r="K20" s="60">
        <f>I20*0.244727087</f>
        <v>244.727087</v>
      </c>
      <c r="L20" s="46">
        <f>I20*1.062762426</f>
        <v>1062.762426</v>
      </c>
      <c r="M20" s="58">
        <v>859.167336</v>
      </c>
      <c r="N20" s="58">
        <f>J20*0.1</f>
        <v>81.80352950000001</v>
      </c>
      <c r="O20" s="46">
        <f>L20*0.1</f>
        <v>106.2762426</v>
      </c>
      <c r="P20" s="182">
        <f>K20*0.2</f>
        <v>48.945417400000004</v>
      </c>
      <c r="Q20" s="182"/>
      <c r="R20" s="61">
        <f>M20+O20</f>
        <v>965.4435786</v>
      </c>
    </row>
    <row r="21" spans="1:18" ht="12.75">
      <c r="A21" s="43"/>
      <c r="B21" s="53"/>
      <c r="C21" s="53"/>
      <c r="D21" s="56"/>
      <c r="E21" s="55"/>
      <c r="F21" s="55"/>
      <c r="G21" s="56"/>
      <c r="H21" s="57"/>
      <c r="I21" s="45"/>
      <c r="J21" s="45"/>
      <c r="K21" s="45"/>
      <c r="L21" s="46"/>
      <c r="M21" s="58"/>
      <c r="N21" s="58"/>
      <c r="O21" s="46"/>
      <c r="P21" s="182"/>
      <c r="Q21" s="182"/>
      <c r="R21" s="61"/>
    </row>
    <row r="22" spans="1:18" ht="12.75">
      <c r="A22" s="43" t="s">
        <v>421</v>
      </c>
      <c r="B22" t="s">
        <v>446</v>
      </c>
      <c r="C22" s="207" t="s">
        <v>120</v>
      </c>
      <c r="D22" s="49"/>
      <c r="E22" s="50"/>
      <c r="F22" s="50"/>
      <c r="G22" s="51"/>
      <c r="H22" s="52"/>
      <c r="I22" s="45"/>
      <c r="J22" s="45"/>
      <c r="K22" s="45"/>
      <c r="L22" s="46"/>
      <c r="M22" s="58"/>
      <c r="N22" s="58"/>
      <c r="O22" s="46"/>
      <c r="P22" s="182"/>
      <c r="Q22" s="182"/>
      <c r="R22" s="61"/>
    </row>
    <row r="23" spans="1:18" ht="12.75">
      <c r="A23" s="43"/>
      <c r="B23" s="44"/>
      <c r="C23" s="48"/>
      <c r="D23" s="49"/>
      <c r="E23" s="50"/>
      <c r="F23" s="50"/>
      <c r="G23" s="51"/>
      <c r="H23" s="52"/>
      <c r="I23" s="45"/>
      <c r="J23" s="45"/>
      <c r="K23" s="45"/>
      <c r="L23" s="46"/>
      <c r="M23" s="58"/>
      <c r="N23" s="58"/>
      <c r="O23" s="46"/>
      <c r="P23" s="182"/>
      <c r="Q23" s="182"/>
      <c r="R23" s="61"/>
    </row>
    <row r="24" spans="1:18" ht="12.75">
      <c r="A24" s="43"/>
      <c r="B24" s="53"/>
      <c r="C24" s="53" t="s">
        <v>104</v>
      </c>
      <c r="D24" s="49" t="s">
        <v>121</v>
      </c>
      <c r="E24" s="54"/>
      <c r="F24" s="55"/>
      <c r="G24" s="56"/>
      <c r="H24" s="57"/>
      <c r="I24" s="45"/>
      <c r="J24" s="45"/>
      <c r="K24" s="45"/>
      <c r="L24" s="46"/>
      <c r="M24" s="58"/>
      <c r="N24" s="58"/>
      <c r="O24" s="46"/>
      <c r="P24" s="182"/>
      <c r="Q24" s="182"/>
      <c r="R24" s="61"/>
    </row>
    <row r="25" spans="1:18" ht="12.75">
      <c r="A25" s="43"/>
      <c r="B25" s="53"/>
      <c r="C25" s="53" t="s">
        <v>105</v>
      </c>
      <c r="D25" s="49" t="s">
        <v>122</v>
      </c>
      <c r="E25" s="54"/>
      <c r="F25" s="55"/>
      <c r="G25" s="56"/>
      <c r="H25" s="57"/>
      <c r="I25" s="45"/>
      <c r="J25" s="45"/>
      <c r="K25" s="45"/>
      <c r="L25" s="46"/>
      <c r="M25" s="58"/>
      <c r="N25" s="58"/>
      <c r="O25" s="46"/>
      <c r="P25" s="182"/>
      <c r="Q25" s="182"/>
      <c r="R25" s="61"/>
    </row>
    <row r="26" spans="1:18" ht="12.75">
      <c r="A26" s="43"/>
      <c r="B26" s="53"/>
      <c r="C26" s="53" t="s">
        <v>106</v>
      </c>
      <c r="D26" s="49"/>
      <c r="E26" s="54"/>
      <c r="F26" s="55" t="s">
        <v>107</v>
      </c>
      <c r="G26" s="49" t="s">
        <v>108</v>
      </c>
      <c r="H26" s="57"/>
      <c r="I26" s="45"/>
      <c r="J26" s="45"/>
      <c r="K26" s="45"/>
      <c r="L26" s="46"/>
      <c r="M26" s="58"/>
      <c r="N26" s="58"/>
      <c r="O26" s="46"/>
      <c r="P26" s="182"/>
      <c r="Q26" s="182"/>
      <c r="R26" s="61"/>
    </row>
    <row r="27" spans="1:18" ht="12.75">
      <c r="A27" s="43"/>
      <c r="B27" s="53"/>
      <c r="C27" s="53" t="s">
        <v>8</v>
      </c>
      <c r="D27" s="49" t="s">
        <v>123</v>
      </c>
      <c r="E27" s="54"/>
      <c r="F27" s="55"/>
      <c r="G27" s="56"/>
      <c r="H27" s="57"/>
      <c r="I27" s="45"/>
      <c r="J27" s="45"/>
      <c r="K27" s="45"/>
      <c r="L27" s="46"/>
      <c r="M27" s="58"/>
      <c r="N27" s="58"/>
      <c r="O27" s="46"/>
      <c r="P27" s="182"/>
      <c r="Q27" s="182"/>
      <c r="R27" s="61"/>
    </row>
    <row r="28" spans="1:18" ht="12.75">
      <c r="A28" s="43"/>
      <c r="B28" s="53"/>
      <c r="C28" s="53" t="s">
        <v>110</v>
      </c>
      <c r="D28" s="59" t="s">
        <v>124</v>
      </c>
      <c r="E28" s="54"/>
      <c r="F28" s="55"/>
      <c r="G28" s="56"/>
      <c r="H28" s="57"/>
      <c r="I28" s="45"/>
      <c r="J28" s="45"/>
      <c r="K28" s="45"/>
      <c r="L28" s="46"/>
      <c r="M28" s="58"/>
      <c r="N28" s="58"/>
      <c r="O28" s="46"/>
      <c r="P28" s="182"/>
      <c r="Q28" s="182"/>
      <c r="R28" s="61"/>
    </row>
    <row r="29" spans="1:18" ht="12.75">
      <c r="A29" s="43"/>
      <c r="B29" s="53"/>
      <c r="C29" s="53" t="s">
        <v>111</v>
      </c>
      <c r="D29" s="49"/>
      <c r="E29" s="55" t="s">
        <v>125</v>
      </c>
      <c r="F29" s="55"/>
      <c r="G29" s="56" t="s">
        <v>113</v>
      </c>
      <c r="H29" s="57"/>
      <c r="I29" s="60">
        <v>900</v>
      </c>
      <c r="J29" s="60">
        <f>I29*0.818035295</f>
        <v>736.2317655</v>
      </c>
      <c r="K29" s="60">
        <f>I29*0.244727087</f>
        <v>220.2543783</v>
      </c>
      <c r="L29" s="46">
        <f>I29*1.062762426</f>
        <v>956.4861834</v>
      </c>
      <c r="M29" s="58">
        <v>773.2506023999999</v>
      </c>
      <c r="N29" s="58">
        <f>J29*0.1</f>
        <v>73.62317655000001</v>
      </c>
      <c r="O29" s="46">
        <f>L29*0.1</f>
        <v>95.64861834</v>
      </c>
      <c r="P29" s="182">
        <f>K29*0.2</f>
        <v>44.05087566</v>
      </c>
      <c r="Q29" s="182"/>
      <c r="R29" s="61">
        <f>M29+O29</f>
        <v>868.8992207399999</v>
      </c>
    </row>
    <row r="30" spans="1:18" ht="12.75">
      <c r="A30" s="43"/>
      <c r="B30" s="53"/>
      <c r="C30" s="53"/>
      <c r="D30" s="56"/>
      <c r="E30" s="55"/>
      <c r="F30" s="55"/>
      <c r="G30" s="56"/>
      <c r="H30" s="57"/>
      <c r="I30" s="45"/>
      <c r="J30" s="45"/>
      <c r="K30" s="45"/>
      <c r="L30" s="46"/>
      <c r="M30" s="58"/>
      <c r="N30" s="58"/>
      <c r="O30" s="46"/>
      <c r="P30" s="182"/>
      <c r="Q30" s="182"/>
      <c r="R30" s="61"/>
    </row>
    <row r="31" spans="1:18" ht="12.75">
      <c r="A31" s="43" t="s">
        <v>422</v>
      </c>
      <c r="B31" t="s">
        <v>405</v>
      </c>
      <c r="C31" s="207" t="s">
        <v>126</v>
      </c>
      <c r="D31" s="49"/>
      <c r="E31" s="50"/>
      <c r="F31" s="50"/>
      <c r="G31" s="51"/>
      <c r="H31" s="52"/>
      <c r="I31" s="45"/>
      <c r="J31" s="45"/>
      <c r="K31" s="45"/>
      <c r="L31" s="46"/>
      <c r="M31" s="58"/>
      <c r="N31" s="58"/>
      <c r="O31" s="46"/>
      <c r="P31" s="182"/>
      <c r="Q31" s="182"/>
      <c r="R31" s="61"/>
    </row>
    <row r="32" spans="1:18" ht="12.75">
      <c r="A32" s="43"/>
      <c r="B32" s="44"/>
      <c r="C32" s="48"/>
      <c r="D32" s="49"/>
      <c r="E32" s="50"/>
      <c r="F32" s="50"/>
      <c r="G32" s="51"/>
      <c r="H32" s="52"/>
      <c r="I32" s="45"/>
      <c r="J32" s="45"/>
      <c r="K32" s="45"/>
      <c r="L32" s="46"/>
      <c r="M32" s="58"/>
      <c r="N32" s="58"/>
      <c r="O32" s="46"/>
      <c r="P32" s="182"/>
      <c r="Q32" s="182"/>
      <c r="R32" s="61"/>
    </row>
    <row r="33" spans="1:18" ht="12.75">
      <c r="A33" s="43"/>
      <c r="B33" s="53"/>
      <c r="C33" s="53" t="s">
        <v>104</v>
      </c>
      <c r="D33" s="49" t="s">
        <v>127</v>
      </c>
      <c r="E33" s="54"/>
      <c r="F33" s="55"/>
      <c r="G33" s="56"/>
      <c r="H33" s="57"/>
      <c r="I33" s="45"/>
      <c r="J33" s="45"/>
      <c r="K33" s="45"/>
      <c r="L33" s="46"/>
      <c r="M33" s="58"/>
      <c r="N33" s="58"/>
      <c r="O33" s="46"/>
      <c r="P33" s="182"/>
      <c r="Q33" s="182"/>
      <c r="R33" s="61"/>
    </row>
    <row r="34" spans="1:18" ht="12.75">
      <c r="A34" s="43"/>
      <c r="B34" s="53"/>
      <c r="C34" s="53" t="s">
        <v>105</v>
      </c>
      <c r="D34" s="49" t="s">
        <v>128</v>
      </c>
      <c r="E34" s="54"/>
      <c r="F34" s="55"/>
      <c r="G34" s="56"/>
      <c r="H34" s="57"/>
      <c r="I34" s="45"/>
      <c r="J34" s="45"/>
      <c r="K34" s="45"/>
      <c r="L34" s="46"/>
      <c r="M34" s="58"/>
      <c r="N34" s="58"/>
      <c r="O34" s="46"/>
      <c r="P34" s="182"/>
      <c r="Q34" s="182"/>
      <c r="R34" s="61"/>
    </row>
    <row r="35" spans="1:18" ht="12.75">
      <c r="A35" s="43"/>
      <c r="B35" s="53"/>
      <c r="C35" s="53" t="s">
        <v>106</v>
      </c>
      <c r="D35" s="49"/>
      <c r="E35" s="54"/>
      <c r="F35" s="55" t="s">
        <v>107</v>
      </c>
      <c r="G35" s="49" t="s">
        <v>129</v>
      </c>
      <c r="H35" s="57"/>
      <c r="I35" s="45"/>
      <c r="J35" s="45"/>
      <c r="K35" s="45"/>
      <c r="L35" s="46"/>
      <c r="M35" s="58"/>
      <c r="N35" s="58"/>
      <c r="O35" s="46"/>
      <c r="P35" s="182"/>
      <c r="Q35" s="182"/>
      <c r="R35" s="61"/>
    </row>
    <row r="36" spans="1:18" ht="12.75">
      <c r="A36" s="43"/>
      <c r="B36" s="53"/>
      <c r="C36" s="53" t="s">
        <v>8</v>
      </c>
      <c r="D36" s="49" t="s">
        <v>109</v>
      </c>
      <c r="E36" s="54"/>
      <c r="F36" s="55"/>
      <c r="G36" s="56"/>
      <c r="H36" s="57"/>
      <c r="I36" s="45"/>
      <c r="J36" s="45"/>
      <c r="K36" s="45"/>
      <c r="L36" s="46"/>
      <c r="M36" s="58"/>
      <c r="N36" s="58"/>
      <c r="O36" s="46"/>
      <c r="P36" s="182"/>
      <c r="Q36" s="182"/>
      <c r="R36" s="61"/>
    </row>
    <row r="37" spans="1:18" ht="12.75">
      <c r="A37" s="43"/>
      <c r="B37" s="53"/>
      <c r="C37" s="53" t="s">
        <v>110</v>
      </c>
      <c r="D37" s="59" t="s">
        <v>130</v>
      </c>
      <c r="E37" s="54"/>
      <c r="F37" s="55"/>
      <c r="G37" s="56"/>
      <c r="H37" s="57"/>
      <c r="I37" s="45"/>
      <c r="J37" s="45"/>
      <c r="K37" s="45"/>
      <c r="L37" s="46"/>
      <c r="M37" s="58"/>
      <c r="N37" s="58"/>
      <c r="O37" s="46"/>
      <c r="P37" s="182"/>
      <c r="Q37" s="182"/>
      <c r="R37" s="61"/>
    </row>
    <row r="38" spans="1:18" ht="12.75">
      <c r="A38" s="43"/>
      <c r="B38" s="53"/>
      <c r="C38" s="53" t="s">
        <v>111</v>
      </c>
      <c r="D38" s="49" t="s">
        <v>131</v>
      </c>
      <c r="E38" s="55" t="s">
        <v>112</v>
      </c>
      <c r="F38" s="55"/>
      <c r="G38" s="56" t="s">
        <v>113</v>
      </c>
      <c r="H38" s="57"/>
      <c r="I38" s="60">
        <v>2584</v>
      </c>
      <c r="J38" s="60">
        <f>I38*0.818035295</f>
        <v>2113.8032022800003</v>
      </c>
      <c r="K38" s="60">
        <f>I38*0.244727087</f>
        <v>632.374792808</v>
      </c>
      <c r="L38" s="46">
        <f>I38*1.062762426</f>
        <v>2746.178108784</v>
      </c>
      <c r="M38" s="58">
        <v>2220.088396224</v>
      </c>
      <c r="N38" s="58">
        <f>J38*0.1</f>
        <v>211.38032022800004</v>
      </c>
      <c r="O38" s="46">
        <f>L38*0.1</f>
        <v>274.6178108784</v>
      </c>
      <c r="P38" s="182">
        <f>K38*0.2</f>
        <v>126.47495856160002</v>
      </c>
      <c r="Q38" s="182"/>
      <c r="R38" s="61">
        <f>M38+O38</f>
        <v>2494.7062071024</v>
      </c>
    </row>
    <row r="39" spans="1:18" ht="12.75">
      <c r="A39" s="43"/>
      <c r="B39" s="53"/>
      <c r="C39" s="53"/>
      <c r="D39" s="56"/>
      <c r="E39" s="55"/>
      <c r="F39" s="55"/>
      <c r="G39" s="56"/>
      <c r="H39" s="57"/>
      <c r="I39" s="45"/>
      <c r="J39" s="45"/>
      <c r="K39" s="45"/>
      <c r="L39" s="46"/>
      <c r="M39" s="58"/>
      <c r="N39" s="58"/>
      <c r="O39" s="46"/>
      <c r="P39" s="182"/>
      <c r="Q39" s="182"/>
      <c r="R39" s="61"/>
    </row>
    <row r="40" spans="1:18" ht="12.75">
      <c r="A40" s="43" t="s">
        <v>423</v>
      </c>
      <c r="B40" t="s">
        <v>406</v>
      </c>
      <c r="C40" s="207" t="s">
        <v>126</v>
      </c>
      <c r="D40" s="49"/>
      <c r="E40" s="50"/>
      <c r="F40" s="50"/>
      <c r="G40" s="51"/>
      <c r="H40" s="52"/>
      <c r="I40" s="45"/>
      <c r="J40" s="45"/>
      <c r="K40" s="45"/>
      <c r="L40" s="46"/>
      <c r="M40" s="47"/>
      <c r="N40" s="47"/>
      <c r="O40" s="46"/>
      <c r="P40" s="182"/>
      <c r="Q40" s="182"/>
      <c r="R40" s="61"/>
    </row>
    <row r="41" spans="1:18" ht="12.75">
      <c r="A41" s="43"/>
      <c r="B41" s="44"/>
      <c r="C41" s="48"/>
      <c r="D41" s="49"/>
      <c r="E41" s="50"/>
      <c r="F41" s="50"/>
      <c r="G41" s="51"/>
      <c r="H41" s="52"/>
      <c r="I41" s="45"/>
      <c r="J41" s="45"/>
      <c r="K41" s="45"/>
      <c r="L41" s="46"/>
      <c r="M41" s="47"/>
      <c r="N41" s="47"/>
      <c r="O41" s="46"/>
      <c r="P41" s="182"/>
      <c r="Q41" s="182"/>
      <c r="R41" s="61"/>
    </row>
    <row r="42" spans="1:18" ht="12.75">
      <c r="A42" s="43"/>
      <c r="B42" s="53"/>
      <c r="C42" s="53" t="s">
        <v>104</v>
      </c>
      <c r="D42" s="49" t="s">
        <v>127</v>
      </c>
      <c r="E42" s="54"/>
      <c r="F42" s="55"/>
      <c r="G42" s="56"/>
      <c r="H42" s="57"/>
      <c r="I42" s="45"/>
      <c r="J42" s="45"/>
      <c r="K42" s="45"/>
      <c r="L42" s="46"/>
      <c r="M42" s="47"/>
      <c r="N42" s="47"/>
      <c r="O42" s="46"/>
      <c r="P42" s="182"/>
      <c r="Q42" s="182"/>
      <c r="R42" s="61"/>
    </row>
    <row r="43" spans="1:18" ht="12.75">
      <c r="A43" s="43"/>
      <c r="B43" s="53"/>
      <c r="C43" s="53" t="s">
        <v>105</v>
      </c>
      <c r="D43" s="49" t="s">
        <v>128</v>
      </c>
      <c r="E43" s="54"/>
      <c r="F43" s="55"/>
      <c r="G43" s="56"/>
      <c r="H43" s="57"/>
      <c r="I43" s="45"/>
      <c r="J43" s="45"/>
      <c r="K43" s="45"/>
      <c r="L43" s="46"/>
      <c r="M43" s="47"/>
      <c r="N43" s="47"/>
      <c r="O43" s="46"/>
      <c r="P43" s="182"/>
      <c r="Q43" s="182"/>
      <c r="R43" s="61"/>
    </row>
    <row r="44" spans="1:18" ht="12.75">
      <c r="A44" s="43"/>
      <c r="B44" s="53"/>
      <c r="C44" s="53" t="s">
        <v>106</v>
      </c>
      <c r="D44" s="49"/>
      <c r="E44" s="54"/>
      <c r="F44" s="55" t="s">
        <v>107</v>
      </c>
      <c r="G44" s="49" t="s">
        <v>129</v>
      </c>
      <c r="H44" s="57"/>
      <c r="I44" s="45"/>
      <c r="J44" s="45"/>
      <c r="K44" s="45"/>
      <c r="L44" s="46"/>
      <c r="M44" s="47"/>
      <c r="N44" s="47"/>
      <c r="O44" s="46"/>
      <c r="P44" s="182"/>
      <c r="Q44" s="182"/>
      <c r="R44" s="61"/>
    </row>
    <row r="45" spans="1:18" ht="12.75">
      <c r="A45" s="43"/>
      <c r="B45" s="53"/>
      <c r="C45" s="53" t="s">
        <v>8</v>
      </c>
      <c r="D45" s="49" t="s">
        <v>109</v>
      </c>
      <c r="E45" s="54"/>
      <c r="F45" s="55"/>
      <c r="G45" s="56"/>
      <c r="H45" s="57"/>
      <c r="I45" s="45"/>
      <c r="J45" s="45"/>
      <c r="K45" s="45"/>
      <c r="L45" s="46"/>
      <c r="M45" s="47"/>
      <c r="N45" s="47"/>
      <c r="O45" s="46"/>
      <c r="P45" s="182"/>
      <c r="Q45" s="182"/>
      <c r="R45" s="61"/>
    </row>
    <row r="46" spans="1:18" ht="12.75">
      <c r="A46" s="43"/>
      <c r="B46" s="53"/>
      <c r="C46" s="53" t="s">
        <v>110</v>
      </c>
      <c r="D46" s="59" t="s">
        <v>130</v>
      </c>
      <c r="E46" s="54"/>
      <c r="F46" s="55"/>
      <c r="G46" s="56"/>
      <c r="H46" s="57"/>
      <c r="I46" s="45"/>
      <c r="J46" s="45"/>
      <c r="K46" s="45"/>
      <c r="L46" s="46"/>
      <c r="M46" s="47"/>
      <c r="N46" s="47"/>
      <c r="O46" s="46"/>
      <c r="P46" s="182"/>
      <c r="Q46" s="182"/>
      <c r="R46" s="61"/>
    </row>
    <row r="47" spans="1:18" ht="12.75">
      <c r="A47" s="43"/>
      <c r="B47" s="53"/>
      <c r="C47" s="53" t="s">
        <v>111</v>
      </c>
      <c r="D47" s="49" t="s">
        <v>131</v>
      </c>
      <c r="E47" s="55" t="s">
        <v>112</v>
      </c>
      <c r="F47" s="55"/>
      <c r="G47" s="56" t="s">
        <v>113</v>
      </c>
      <c r="H47" s="57"/>
      <c r="I47" s="60">
        <v>2584</v>
      </c>
      <c r="J47" s="60">
        <f>I47*0.818035295</f>
        <v>2113.8032022800003</v>
      </c>
      <c r="K47" s="60">
        <f>I47*0.244727087</f>
        <v>632.374792808</v>
      </c>
      <c r="L47" s="46">
        <f>I47*1.062762426</f>
        <v>2746.178108784</v>
      </c>
      <c r="M47" s="58">
        <v>2220.088396224</v>
      </c>
      <c r="N47" s="58">
        <f>J47*0.1</f>
        <v>211.38032022800004</v>
      </c>
      <c r="O47" s="46">
        <f>L47*0.1</f>
        <v>274.6178108784</v>
      </c>
      <c r="P47" s="182">
        <f>K47*0.2</f>
        <v>126.47495856160002</v>
      </c>
      <c r="Q47" s="182"/>
      <c r="R47" s="61">
        <f>M47+O47</f>
        <v>2494.7062071024</v>
      </c>
    </row>
    <row r="48" spans="1:18" ht="12.75">
      <c r="A48" s="43"/>
      <c r="B48" s="53"/>
      <c r="C48" s="53"/>
      <c r="D48" s="49"/>
      <c r="E48" s="55"/>
      <c r="F48" s="55"/>
      <c r="G48" s="56"/>
      <c r="H48" s="57"/>
      <c r="I48" s="60"/>
      <c r="J48" s="60"/>
      <c r="K48" s="60"/>
      <c r="L48" s="46"/>
      <c r="M48" s="58"/>
      <c r="N48" s="58"/>
      <c r="O48" s="46"/>
      <c r="P48" s="182"/>
      <c r="Q48" s="182"/>
      <c r="R48" s="61"/>
    </row>
    <row r="49" spans="1:18" ht="12.75">
      <c r="A49" s="43"/>
      <c r="B49" s="44"/>
      <c r="C49" s="48"/>
      <c r="D49" s="49"/>
      <c r="E49" s="50"/>
      <c r="F49" s="50"/>
      <c r="G49" s="51"/>
      <c r="H49" s="52"/>
      <c r="I49" s="45"/>
      <c r="J49" s="45"/>
      <c r="K49" s="45"/>
      <c r="L49" s="46"/>
      <c r="M49" s="58"/>
      <c r="N49" s="58"/>
      <c r="O49" s="46"/>
      <c r="P49" s="182"/>
      <c r="Q49" s="182"/>
      <c r="R49" s="61"/>
    </row>
    <row r="50" spans="1:18" ht="12.75">
      <c r="A50" s="43"/>
      <c r="B50" s="44"/>
      <c r="C50" s="48"/>
      <c r="D50" s="49"/>
      <c r="E50" s="50"/>
      <c r="F50" s="50"/>
      <c r="G50" s="51"/>
      <c r="H50" s="52"/>
      <c r="I50" s="45"/>
      <c r="J50" s="45"/>
      <c r="K50" s="45"/>
      <c r="L50" s="46"/>
      <c r="M50" s="58"/>
      <c r="N50" s="58"/>
      <c r="O50" s="46"/>
      <c r="P50" s="182"/>
      <c r="Q50" s="182"/>
      <c r="R50" s="61"/>
    </row>
    <row r="51" spans="1:18" ht="12.75">
      <c r="A51" s="43"/>
      <c r="B51" s="53"/>
      <c r="C51" s="53"/>
      <c r="D51" s="49"/>
      <c r="E51" s="54"/>
      <c r="F51" s="55"/>
      <c r="G51" s="56"/>
      <c r="H51" s="57"/>
      <c r="I51" s="45"/>
      <c r="J51" s="45"/>
      <c r="K51" s="45"/>
      <c r="L51" s="46"/>
      <c r="M51" s="58"/>
      <c r="N51" s="58"/>
      <c r="O51" s="46"/>
      <c r="P51" s="182"/>
      <c r="Q51" s="182"/>
      <c r="R51" s="61"/>
    </row>
    <row r="52" spans="1:18" ht="12.75">
      <c r="A52" s="43"/>
      <c r="B52" s="53"/>
      <c r="C52" s="53"/>
      <c r="D52" s="49"/>
      <c r="E52" s="54"/>
      <c r="F52" s="55"/>
      <c r="G52" s="56"/>
      <c r="H52" s="57"/>
      <c r="I52" s="45"/>
      <c r="J52" s="45"/>
      <c r="K52" s="45"/>
      <c r="L52" s="46"/>
      <c r="M52" s="58"/>
      <c r="N52" s="58"/>
      <c r="O52" s="46"/>
      <c r="P52" s="182"/>
      <c r="Q52" s="182"/>
      <c r="R52" s="61"/>
    </row>
    <row r="53" spans="1:18" ht="12.75">
      <c r="A53" s="43"/>
      <c r="B53" s="53"/>
      <c r="C53" s="53"/>
      <c r="D53" s="49"/>
      <c r="E53" s="54"/>
      <c r="F53" s="55"/>
      <c r="G53" s="49"/>
      <c r="H53" s="57"/>
      <c r="I53" s="45"/>
      <c r="J53" s="45"/>
      <c r="K53" s="45"/>
      <c r="L53" s="46"/>
      <c r="M53" s="58"/>
      <c r="N53" s="58"/>
      <c r="O53" s="46"/>
      <c r="P53" s="182"/>
      <c r="Q53" s="182"/>
      <c r="R53" s="61"/>
    </row>
    <row r="54" spans="1:18" ht="12.75">
      <c r="A54" s="43"/>
      <c r="B54" s="53"/>
      <c r="C54" s="53"/>
      <c r="D54" s="49"/>
      <c r="E54" s="54"/>
      <c r="F54" s="55"/>
      <c r="G54" s="56"/>
      <c r="H54" s="57"/>
      <c r="I54" s="45"/>
      <c r="J54" s="45"/>
      <c r="K54" s="45"/>
      <c r="L54" s="46"/>
      <c r="M54" s="58"/>
      <c r="N54" s="58"/>
      <c r="O54" s="46"/>
      <c r="P54" s="182"/>
      <c r="Q54" s="182"/>
      <c r="R54" s="61"/>
    </row>
    <row r="55" spans="1:18" ht="12.75">
      <c r="A55" s="43"/>
      <c r="B55" s="53"/>
      <c r="C55" s="53"/>
      <c r="D55" s="59"/>
      <c r="E55" s="54"/>
      <c r="F55" s="55"/>
      <c r="G55" s="56"/>
      <c r="H55" s="57"/>
      <c r="I55" s="45"/>
      <c r="J55" s="45"/>
      <c r="K55" s="45"/>
      <c r="L55" s="46"/>
      <c r="M55" s="58"/>
      <c r="N55" s="58"/>
      <c r="O55" s="46"/>
      <c r="P55" s="182"/>
      <c r="Q55" s="182"/>
      <c r="R55" s="61"/>
    </row>
    <row r="56" spans="1:18" ht="12.75">
      <c r="A56" s="62"/>
      <c r="B56" s="63"/>
      <c r="C56" s="63"/>
      <c r="D56" s="64"/>
      <c r="E56" s="65"/>
      <c r="F56" s="65"/>
      <c r="G56" s="73"/>
      <c r="H56" s="74"/>
      <c r="I56" s="66"/>
      <c r="J56" s="66"/>
      <c r="K56" s="66"/>
      <c r="L56" s="67"/>
      <c r="M56" s="68"/>
      <c r="N56" s="68"/>
      <c r="O56" s="67"/>
      <c r="P56" s="183"/>
      <c r="Q56" s="183"/>
      <c r="R56" s="69"/>
    </row>
    <row r="57" spans="1:18" ht="12.75">
      <c r="A57" s="56"/>
      <c r="B57" s="55"/>
      <c r="C57" s="55"/>
      <c r="D57" s="56"/>
      <c r="E57" s="55"/>
      <c r="F57" s="55"/>
      <c r="G57" s="56"/>
      <c r="H57" s="55"/>
      <c r="I57" s="70"/>
      <c r="J57" s="70"/>
      <c r="K57" s="70"/>
      <c r="L57" s="71"/>
      <c r="M57" s="72"/>
      <c r="N57" s="72"/>
      <c r="O57" s="71"/>
      <c r="P57" s="71"/>
      <c r="Q57" s="71"/>
      <c r="R57" s="71"/>
    </row>
    <row r="58" spans="1:18" ht="12.75">
      <c r="A58" s="56"/>
      <c r="B58" s="55"/>
      <c r="C58" s="55"/>
      <c r="D58" s="56"/>
      <c r="E58" s="55"/>
      <c r="F58" s="55"/>
      <c r="G58" s="56"/>
      <c r="H58" s="55"/>
      <c r="I58" s="70"/>
      <c r="J58" s="70"/>
      <c r="K58" s="70"/>
      <c r="L58" s="71"/>
      <c r="M58" s="72"/>
      <c r="N58" s="72"/>
      <c r="O58" s="71"/>
      <c r="P58" s="71"/>
      <c r="Q58" s="71"/>
      <c r="R58" s="71"/>
    </row>
    <row r="59" spans="1:18" ht="12.75">
      <c r="A59" s="56"/>
      <c r="B59" s="55"/>
      <c r="C59" s="55"/>
      <c r="D59" s="56"/>
      <c r="E59" s="55"/>
      <c r="F59" s="55"/>
      <c r="G59" s="56"/>
      <c r="H59" s="55"/>
      <c r="I59" s="70"/>
      <c r="J59" s="70"/>
      <c r="K59" s="70"/>
      <c r="L59" s="71"/>
      <c r="M59" s="72"/>
      <c r="N59" s="72"/>
      <c r="O59" s="71"/>
      <c r="P59" s="71"/>
      <c r="Q59" s="71"/>
      <c r="R59" s="71"/>
    </row>
    <row r="60" spans="1:18" ht="12.75">
      <c r="A60" s="56"/>
      <c r="B60" s="55"/>
      <c r="C60" s="55"/>
      <c r="D60" s="56"/>
      <c r="E60" s="55"/>
      <c r="F60" s="55"/>
      <c r="G60" s="56"/>
      <c r="H60" s="55"/>
      <c r="I60" s="70"/>
      <c r="J60" s="70"/>
      <c r="K60" s="70"/>
      <c r="L60" s="71"/>
      <c r="M60" s="72"/>
      <c r="N60" s="72"/>
      <c r="O60" s="71"/>
      <c r="P60" s="71"/>
      <c r="Q60" s="71"/>
      <c r="R60" s="71"/>
    </row>
    <row r="61" spans="1:18" ht="12.75">
      <c r="A61" s="56"/>
      <c r="B61" s="55"/>
      <c r="C61" s="55"/>
      <c r="D61" s="56"/>
      <c r="E61" s="55"/>
      <c r="F61" s="55"/>
      <c r="G61" s="56"/>
      <c r="H61" s="55"/>
      <c r="I61" s="70"/>
      <c r="J61" s="70"/>
      <c r="K61" s="70"/>
      <c r="L61" s="71"/>
      <c r="M61" s="72"/>
      <c r="N61" s="72"/>
      <c r="O61" s="71"/>
      <c r="P61" s="71"/>
      <c r="Q61" s="71"/>
      <c r="R61" s="71"/>
    </row>
    <row r="62" spans="1:18" ht="12.75">
      <c r="A62" s="56"/>
      <c r="B62" s="55"/>
      <c r="C62" s="55"/>
      <c r="D62" s="56"/>
      <c r="E62" s="55"/>
      <c r="F62" s="55"/>
      <c r="G62" s="56"/>
      <c r="H62" s="55"/>
      <c r="I62" s="70"/>
      <c r="J62" s="70"/>
      <c r="K62" s="70"/>
      <c r="L62" s="71"/>
      <c r="M62" s="72"/>
      <c r="N62" s="72"/>
      <c r="O62" s="71"/>
      <c r="P62" s="71"/>
      <c r="Q62" s="71"/>
      <c r="R62" s="71"/>
    </row>
    <row r="63" spans="1:18" ht="12.75">
      <c r="A63" s="56"/>
      <c r="B63" s="55"/>
      <c r="C63" s="55"/>
      <c r="D63" s="56"/>
      <c r="E63" s="55"/>
      <c r="F63" s="55"/>
      <c r="G63" s="56"/>
      <c r="H63" s="55"/>
      <c r="I63" s="70"/>
      <c r="J63" s="70"/>
      <c r="K63" s="70"/>
      <c r="L63" s="71"/>
      <c r="M63" s="72"/>
      <c r="N63" s="72"/>
      <c r="O63" s="71"/>
      <c r="P63" s="71"/>
      <c r="Q63" s="71"/>
      <c r="R63" s="71"/>
    </row>
    <row r="64" spans="1:18" ht="12.75">
      <c r="A64" s="21" t="s">
        <v>0</v>
      </c>
      <c r="B64" s="22"/>
      <c r="C64" s="22"/>
      <c r="D64" s="22"/>
      <c r="E64" s="23"/>
      <c r="F64" s="23"/>
      <c r="G64" s="23"/>
      <c r="H64" s="24"/>
      <c r="I64" s="25"/>
      <c r="J64" s="25"/>
      <c r="K64" s="25"/>
      <c r="M64" s="25" t="s">
        <v>100</v>
      </c>
      <c r="O64" s="25"/>
      <c r="P64" s="25" t="s">
        <v>100</v>
      </c>
      <c r="Q64" s="25"/>
      <c r="R64" s="25"/>
    </row>
    <row r="65" spans="1:18" ht="12.75">
      <c r="A65" s="21" t="s">
        <v>2</v>
      </c>
      <c r="B65" s="22"/>
      <c r="C65" s="22"/>
      <c r="D65" s="22"/>
      <c r="E65" s="23"/>
      <c r="F65" s="23"/>
      <c r="G65" s="23"/>
      <c r="H65" s="24"/>
      <c r="I65" s="25"/>
      <c r="J65" s="25"/>
      <c r="K65" s="25"/>
      <c r="M65" s="25" t="s">
        <v>101</v>
      </c>
      <c r="O65" s="25"/>
      <c r="P65" s="25" t="s">
        <v>101</v>
      </c>
      <c r="Q65" s="25"/>
      <c r="R65" s="25"/>
    </row>
    <row r="66" spans="1:18" ht="12.75">
      <c r="A66" s="21" t="s">
        <v>4</v>
      </c>
      <c r="B66" s="22"/>
      <c r="C66" s="22"/>
      <c r="D66" s="23"/>
      <c r="E66" s="23"/>
      <c r="F66" s="23"/>
      <c r="G66" s="23"/>
      <c r="H66" s="24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20.25">
      <c r="A67" s="210" t="s">
        <v>479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</row>
    <row r="68" spans="1:18" ht="12.75">
      <c r="A68" s="27"/>
      <c r="B68" s="23"/>
      <c r="C68" s="23"/>
      <c r="D68" s="23"/>
      <c r="E68" s="23"/>
      <c r="F68" s="23"/>
      <c r="G68" s="23"/>
      <c r="H68" s="24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75">
      <c r="A69" s="21"/>
      <c r="B69" s="23"/>
      <c r="C69" s="23"/>
      <c r="D69" s="23"/>
      <c r="E69" s="23"/>
      <c r="F69" s="23"/>
      <c r="G69" s="23"/>
      <c r="H69" s="24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>
      <c r="A70" s="21" t="s">
        <v>317</v>
      </c>
      <c r="B70" s="22"/>
      <c r="C70" s="22"/>
      <c r="D70" s="22"/>
      <c r="E70" s="22"/>
      <c r="F70" s="22"/>
      <c r="G70" s="22"/>
      <c r="H70" s="22"/>
      <c r="I70" s="21"/>
      <c r="J70" s="21"/>
      <c r="K70" s="21"/>
      <c r="L70" s="26"/>
      <c r="M70" s="26"/>
      <c r="N70" s="26"/>
      <c r="O70" s="26"/>
      <c r="P70" s="26"/>
      <c r="Q70" s="26"/>
      <c r="R70" s="26"/>
    </row>
    <row r="71" spans="1:18" ht="12.75">
      <c r="A71" s="27"/>
      <c r="B71" s="23"/>
      <c r="C71" s="23"/>
      <c r="D71" s="23"/>
      <c r="E71" s="23"/>
      <c r="F71" s="23"/>
      <c r="G71" s="23"/>
      <c r="H71" s="24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75">
      <c r="A72" s="27"/>
      <c r="B72" s="23"/>
      <c r="C72" s="23"/>
      <c r="D72" s="23"/>
      <c r="E72" s="23"/>
      <c r="F72" s="23"/>
      <c r="G72" s="23"/>
      <c r="H72" s="24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75">
      <c r="A73" s="28"/>
      <c r="B73" s="29"/>
      <c r="C73" s="30"/>
      <c r="D73" s="29"/>
      <c r="E73" s="29"/>
      <c r="F73" s="29"/>
      <c r="G73" s="29"/>
      <c r="H73" s="31"/>
      <c r="I73" s="32" t="s">
        <v>5</v>
      </c>
      <c r="J73" s="32" t="s">
        <v>5</v>
      </c>
      <c r="K73" s="32" t="s">
        <v>318</v>
      </c>
      <c r="L73" s="32" t="s">
        <v>5</v>
      </c>
      <c r="M73" s="32" t="s">
        <v>7</v>
      </c>
      <c r="N73" s="32" t="s">
        <v>323</v>
      </c>
      <c r="O73" s="32" t="s">
        <v>8</v>
      </c>
      <c r="P73" s="32" t="s">
        <v>318</v>
      </c>
      <c r="Q73" s="32" t="s">
        <v>318</v>
      </c>
      <c r="R73" s="32" t="s">
        <v>7</v>
      </c>
    </row>
    <row r="74" spans="1:18" ht="12.75">
      <c r="A74" s="33" t="s">
        <v>9</v>
      </c>
      <c r="B74" s="34" t="s">
        <v>10</v>
      </c>
      <c r="C74" s="35" t="s">
        <v>102</v>
      </c>
      <c r="D74" s="34"/>
      <c r="E74" s="34"/>
      <c r="F74" s="34"/>
      <c r="G74" s="34"/>
      <c r="H74" s="34"/>
      <c r="I74" s="36" t="s">
        <v>103</v>
      </c>
      <c r="J74" s="36" t="s">
        <v>13</v>
      </c>
      <c r="K74" s="36" t="s">
        <v>321</v>
      </c>
      <c r="L74" s="37" t="s">
        <v>13</v>
      </c>
      <c r="M74" s="37" t="s">
        <v>14</v>
      </c>
      <c r="N74" s="36" t="s">
        <v>320</v>
      </c>
      <c r="O74" s="37" t="s">
        <v>15</v>
      </c>
      <c r="P74" s="184">
        <v>2005</v>
      </c>
      <c r="Q74" s="36"/>
      <c r="R74" s="37" t="s">
        <v>14</v>
      </c>
    </row>
    <row r="75" spans="1:18" ht="12.75">
      <c r="A75" s="38"/>
      <c r="B75" s="39"/>
      <c r="C75" s="40"/>
      <c r="D75" s="39"/>
      <c r="E75" s="39"/>
      <c r="F75" s="39"/>
      <c r="G75" s="39"/>
      <c r="H75" s="39"/>
      <c r="I75" s="41" t="s">
        <v>16</v>
      </c>
      <c r="J75" s="41"/>
      <c r="K75" s="41"/>
      <c r="L75" s="42" t="s">
        <v>480</v>
      </c>
      <c r="M75" s="42" t="s">
        <v>322</v>
      </c>
      <c r="N75" s="42">
        <v>2006</v>
      </c>
      <c r="O75" s="42" t="s">
        <v>480</v>
      </c>
      <c r="P75" s="185">
        <v>2006</v>
      </c>
      <c r="Q75" s="41"/>
      <c r="R75" s="42" t="s">
        <v>480</v>
      </c>
    </row>
    <row r="76" spans="1:18" ht="12.75">
      <c r="A76" s="43" t="s">
        <v>424</v>
      </c>
      <c r="B76" t="s">
        <v>407</v>
      </c>
      <c r="C76" s="207" t="s">
        <v>126</v>
      </c>
      <c r="D76" s="49"/>
      <c r="E76" s="50"/>
      <c r="F76" s="50"/>
      <c r="G76" s="51"/>
      <c r="H76" s="52"/>
      <c r="I76" s="45"/>
      <c r="J76" s="45"/>
      <c r="K76" s="45"/>
      <c r="L76" s="46"/>
      <c r="M76" s="58"/>
      <c r="N76" s="58"/>
      <c r="O76" s="46"/>
      <c r="P76" s="182"/>
      <c r="Q76" s="182"/>
      <c r="R76" s="61"/>
    </row>
    <row r="77" spans="1:18" ht="12.75">
      <c r="A77" s="43"/>
      <c r="B77" s="44"/>
      <c r="C77" s="48"/>
      <c r="D77" s="49"/>
      <c r="E77" s="50"/>
      <c r="F77" s="50"/>
      <c r="G77" s="51"/>
      <c r="H77" s="52"/>
      <c r="I77" s="45"/>
      <c r="J77" s="45"/>
      <c r="K77" s="45"/>
      <c r="L77" s="46"/>
      <c r="M77" s="58"/>
      <c r="N77" s="58"/>
      <c r="O77" s="46"/>
      <c r="P77" s="182"/>
      <c r="Q77" s="182"/>
      <c r="R77" s="61"/>
    </row>
    <row r="78" spans="1:18" ht="12.75">
      <c r="A78" s="43"/>
      <c r="B78" s="53"/>
      <c r="C78" s="53" t="s">
        <v>104</v>
      </c>
      <c r="D78" s="49" t="s">
        <v>127</v>
      </c>
      <c r="E78" s="54"/>
      <c r="F78" s="55"/>
      <c r="G78" s="56"/>
      <c r="H78" s="57"/>
      <c r="I78" s="45"/>
      <c r="J78" s="45"/>
      <c r="K78" s="45"/>
      <c r="L78" s="46"/>
      <c r="M78" s="58"/>
      <c r="N78" s="58"/>
      <c r="O78" s="46"/>
      <c r="P78" s="182"/>
      <c r="Q78" s="182"/>
      <c r="R78" s="61"/>
    </row>
    <row r="79" spans="1:18" ht="12.75">
      <c r="A79" s="43"/>
      <c r="B79" s="53"/>
      <c r="C79" s="53" t="s">
        <v>105</v>
      </c>
      <c r="D79" s="49" t="s">
        <v>128</v>
      </c>
      <c r="E79" s="54"/>
      <c r="F79" s="55"/>
      <c r="G79" s="56"/>
      <c r="H79" s="57"/>
      <c r="I79" s="45"/>
      <c r="J79" s="45"/>
      <c r="K79" s="45"/>
      <c r="L79" s="46"/>
      <c r="M79" s="58"/>
      <c r="N79" s="58"/>
      <c r="O79" s="46"/>
      <c r="P79" s="182"/>
      <c r="Q79" s="182"/>
      <c r="R79" s="61"/>
    </row>
    <row r="80" spans="1:18" ht="12.75">
      <c r="A80" s="43"/>
      <c r="B80" s="53"/>
      <c r="C80" s="53" t="s">
        <v>106</v>
      </c>
      <c r="D80" s="49"/>
      <c r="E80" s="54"/>
      <c r="F80" s="55" t="s">
        <v>107</v>
      </c>
      <c r="G80" s="49" t="s">
        <v>129</v>
      </c>
      <c r="H80" s="57"/>
      <c r="I80" s="45"/>
      <c r="J80" s="45"/>
      <c r="K80" s="45"/>
      <c r="L80" s="46"/>
      <c r="M80" s="58"/>
      <c r="N80" s="58"/>
      <c r="O80" s="46"/>
      <c r="P80" s="182"/>
      <c r="Q80" s="182"/>
      <c r="R80" s="61"/>
    </row>
    <row r="81" spans="1:18" ht="12.75">
      <c r="A81" s="43"/>
      <c r="B81" s="53"/>
      <c r="C81" s="53" t="s">
        <v>8</v>
      </c>
      <c r="D81" s="49" t="s">
        <v>109</v>
      </c>
      <c r="E81" s="54"/>
      <c r="F81" s="55"/>
      <c r="G81" s="56"/>
      <c r="H81" s="57"/>
      <c r="I81" s="45"/>
      <c r="J81" s="45"/>
      <c r="K81" s="45"/>
      <c r="L81" s="46"/>
      <c r="M81" s="58"/>
      <c r="N81" s="58"/>
      <c r="O81" s="46"/>
      <c r="P81" s="182"/>
      <c r="Q81" s="182"/>
      <c r="R81" s="61"/>
    </row>
    <row r="82" spans="1:18" ht="12.75">
      <c r="A82" s="43"/>
      <c r="B82" s="53"/>
      <c r="C82" s="53" t="s">
        <v>110</v>
      </c>
      <c r="D82" s="59" t="s">
        <v>130</v>
      </c>
      <c r="E82" s="54"/>
      <c r="F82" s="55"/>
      <c r="G82" s="56"/>
      <c r="H82" s="57"/>
      <c r="I82" s="45"/>
      <c r="J82" s="45"/>
      <c r="K82" s="45"/>
      <c r="L82" s="46"/>
      <c r="M82" s="58"/>
      <c r="N82" s="58"/>
      <c r="O82" s="46"/>
      <c r="P82" s="182"/>
      <c r="Q82" s="182"/>
      <c r="R82" s="61"/>
    </row>
    <row r="83" spans="1:18" ht="12.75">
      <c r="A83" s="43"/>
      <c r="B83" s="53"/>
      <c r="C83" s="53" t="s">
        <v>111</v>
      </c>
      <c r="D83" s="49" t="s">
        <v>131</v>
      </c>
      <c r="E83" s="55" t="s">
        <v>112</v>
      </c>
      <c r="F83" s="55"/>
      <c r="G83" s="56" t="s">
        <v>113</v>
      </c>
      <c r="H83" s="57"/>
      <c r="I83" s="60">
        <v>2584</v>
      </c>
      <c r="J83" s="60">
        <f>I83*0.818035295</f>
        <v>2113.8032022800003</v>
      </c>
      <c r="K83" s="60">
        <f>I83*0.244727087</f>
        <v>632.374792808</v>
      </c>
      <c r="L83" s="46">
        <f>I83*1.062762426</f>
        <v>2746.178108784</v>
      </c>
      <c r="M83" s="58">
        <v>2220.088396224</v>
      </c>
      <c r="N83" s="58">
        <f>J83*0.1</f>
        <v>211.38032022800004</v>
      </c>
      <c r="O83" s="46">
        <f>L83*0.1</f>
        <v>274.6178108784</v>
      </c>
      <c r="P83" s="182">
        <f>K83*0.2</f>
        <v>126.47495856160002</v>
      </c>
      <c r="Q83" s="182"/>
      <c r="R83" s="61">
        <f>M83+O83</f>
        <v>2494.7062071024</v>
      </c>
    </row>
    <row r="84" spans="1:18" ht="12.75">
      <c r="A84" s="43"/>
      <c r="B84" s="53"/>
      <c r="C84" s="53"/>
      <c r="D84" s="56"/>
      <c r="E84" s="55"/>
      <c r="F84" s="55"/>
      <c r="G84" s="56"/>
      <c r="H84" s="57"/>
      <c r="I84" s="45"/>
      <c r="J84" s="45"/>
      <c r="K84" s="45"/>
      <c r="L84" s="46"/>
      <c r="M84" s="58"/>
      <c r="N84" s="58"/>
      <c r="O84" s="46"/>
      <c r="P84" s="182"/>
      <c r="Q84" s="182"/>
      <c r="R84" s="61"/>
    </row>
    <row r="85" spans="1:18" ht="12.75">
      <c r="A85" s="43" t="s">
        <v>425</v>
      </c>
      <c r="B85" t="s">
        <v>408</v>
      </c>
      <c r="C85" s="207" t="s">
        <v>126</v>
      </c>
      <c r="D85" s="49"/>
      <c r="E85" s="50"/>
      <c r="F85" s="50"/>
      <c r="G85" s="51"/>
      <c r="H85" s="52"/>
      <c r="I85" s="45"/>
      <c r="J85" s="45"/>
      <c r="K85" s="45"/>
      <c r="L85" s="46"/>
      <c r="M85" s="58"/>
      <c r="N85" s="58"/>
      <c r="O85" s="46"/>
      <c r="P85" s="182"/>
      <c r="Q85" s="182"/>
      <c r="R85" s="61"/>
    </row>
    <row r="86" spans="1:18" ht="12.75">
      <c r="A86" s="43"/>
      <c r="B86" s="44"/>
      <c r="C86" s="48"/>
      <c r="D86" s="49"/>
      <c r="E86" s="50"/>
      <c r="F86" s="50"/>
      <c r="G86" s="51"/>
      <c r="H86" s="52"/>
      <c r="I86" s="45"/>
      <c r="J86" s="45"/>
      <c r="K86" s="45"/>
      <c r="L86" s="46"/>
      <c r="M86" s="58"/>
      <c r="N86" s="58"/>
      <c r="O86" s="46"/>
      <c r="P86" s="182"/>
      <c r="Q86" s="182"/>
      <c r="R86" s="61"/>
    </row>
    <row r="87" spans="1:18" ht="12.75">
      <c r="A87" s="43"/>
      <c r="B87" s="53"/>
      <c r="C87" s="53" t="s">
        <v>104</v>
      </c>
      <c r="D87" s="49" t="s">
        <v>127</v>
      </c>
      <c r="E87" s="54"/>
      <c r="F87" s="55"/>
      <c r="G87" s="56"/>
      <c r="H87" s="57"/>
      <c r="I87" s="45"/>
      <c r="J87" s="45"/>
      <c r="K87" s="45"/>
      <c r="L87" s="46"/>
      <c r="M87" s="58"/>
      <c r="N87" s="58"/>
      <c r="O87" s="46"/>
      <c r="P87" s="182"/>
      <c r="Q87" s="182"/>
      <c r="R87" s="61"/>
    </row>
    <row r="88" spans="1:18" ht="12.75">
      <c r="A88" s="43"/>
      <c r="B88" s="53"/>
      <c r="C88" s="53" t="s">
        <v>105</v>
      </c>
      <c r="D88" s="49" t="s">
        <v>128</v>
      </c>
      <c r="E88" s="54"/>
      <c r="F88" s="55"/>
      <c r="G88" s="56"/>
      <c r="H88" s="57"/>
      <c r="I88" s="45"/>
      <c r="J88" s="45"/>
      <c r="K88" s="45"/>
      <c r="L88" s="46"/>
      <c r="M88" s="58"/>
      <c r="N88" s="58"/>
      <c r="O88" s="46"/>
      <c r="P88" s="182"/>
      <c r="Q88" s="182"/>
      <c r="R88" s="61"/>
    </row>
    <row r="89" spans="1:18" ht="12.75">
      <c r="A89" s="43"/>
      <c r="B89" s="53"/>
      <c r="C89" s="53" t="s">
        <v>106</v>
      </c>
      <c r="D89" s="49"/>
      <c r="E89" s="54"/>
      <c r="F89" s="55" t="s">
        <v>107</v>
      </c>
      <c r="G89" s="49" t="s">
        <v>129</v>
      </c>
      <c r="H89" s="57"/>
      <c r="I89" s="45"/>
      <c r="J89" s="45"/>
      <c r="K89" s="45"/>
      <c r="L89" s="46"/>
      <c r="M89" s="58"/>
      <c r="N89" s="58"/>
      <c r="O89" s="46"/>
      <c r="P89" s="182"/>
      <c r="Q89" s="182"/>
      <c r="R89" s="61"/>
    </row>
    <row r="90" spans="1:18" ht="12.75">
      <c r="A90" s="43"/>
      <c r="B90" s="53"/>
      <c r="C90" s="53" t="s">
        <v>8</v>
      </c>
      <c r="D90" s="49" t="s">
        <v>109</v>
      </c>
      <c r="E90" s="54"/>
      <c r="F90" s="55"/>
      <c r="G90" s="56"/>
      <c r="H90" s="57"/>
      <c r="I90" s="45"/>
      <c r="J90" s="45"/>
      <c r="K90" s="45"/>
      <c r="L90" s="46"/>
      <c r="M90" s="58"/>
      <c r="N90" s="58"/>
      <c r="O90" s="46"/>
      <c r="P90" s="182"/>
      <c r="Q90" s="182"/>
      <c r="R90" s="61"/>
    </row>
    <row r="91" spans="1:18" ht="12.75">
      <c r="A91" s="43"/>
      <c r="B91" s="53"/>
      <c r="C91" s="53" t="s">
        <v>110</v>
      </c>
      <c r="D91" s="59" t="s">
        <v>130</v>
      </c>
      <c r="E91" s="54"/>
      <c r="F91" s="55"/>
      <c r="G91" s="56"/>
      <c r="H91" s="57"/>
      <c r="I91" s="45"/>
      <c r="J91" s="45"/>
      <c r="K91" s="45"/>
      <c r="L91" s="46"/>
      <c r="M91" s="58"/>
      <c r="N91" s="58"/>
      <c r="O91" s="46"/>
      <c r="P91" s="182"/>
      <c r="Q91" s="182"/>
      <c r="R91" s="61"/>
    </row>
    <row r="92" spans="1:18" ht="12.75">
      <c r="A92" s="43"/>
      <c r="B92" s="53"/>
      <c r="C92" s="53" t="s">
        <v>111</v>
      </c>
      <c r="D92" s="49" t="s">
        <v>131</v>
      </c>
      <c r="E92" s="55" t="s">
        <v>112</v>
      </c>
      <c r="F92" s="55"/>
      <c r="G92" s="56" t="s">
        <v>113</v>
      </c>
      <c r="H92" s="57"/>
      <c r="I92" s="60">
        <v>2584</v>
      </c>
      <c r="J92" s="60">
        <f>I92*0.818035295</f>
        <v>2113.8032022800003</v>
      </c>
      <c r="K92" s="60">
        <f>I92*0.244727087</f>
        <v>632.374792808</v>
      </c>
      <c r="L92" s="46">
        <f>I92*1.062762426</f>
        <v>2746.178108784</v>
      </c>
      <c r="M92" s="58">
        <v>2220.088396224</v>
      </c>
      <c r="N92" s="58">
        <f>J92*0.1</f>
        <v>211.38032022800004</v>
      </c>
      <c r="O92" s="46">
        <f>L92*0.1</f>
        <v>274.6178108784</v>
      </c>
      <c r="P92" s="182">
        <f>K92*0.2</f>
        <v>126.47495856160002</v>
      </c>
      <c r="Q92" s="182"/>
      <c r="R92" s="61">
        <f>M92+O92</f>
        <v>2494.7062071024</v>
      </c>
    </row>
    <row r="93" spans="1:18" ht="12.75">
      <c r="A93" s="43"/>
      <c r="B93" s="53"/>
      <c r="C93" s="53"/>
      <c r="D93" s="56"/>
      <c r="E93" s="55"/>
      <c r="F93" s="55"/>
      <c r="G93" s="56"/>
      <c r="H93" s="57"/>
      <c r="I93" s="45"/>
      <c r="J93" s="45"/>
      <c r="K93" s="45"/>
      <c r="L93" s="46"/>
      <c r="M93" s="58"/>
      <c r="N93" s="58"/>
      <c r="O93" s="46"/>
      <c r="P93" s="182"/>
      <c r="Q93" s="182"/>
      <c r="R93" s="61"/>
    </row>
    <row r="94" spans="1:18" ht="12.75">
      <c r="A94" s="43" t="s">
        <v>426</v>
      </c>
      <c r="B94" t="s">
        <v>399</v>
      </c>
      <c r="C94" s="207" t="s">
        <v>132</v>
      </c>
      <c r="D94" s="49"/>
      <c r="E94" s="50"/>
      <c r="F94" s="50"/>
      <c r="G94" s="51"/>
      <c r="H94" s="52"/>
      <c r="I94" s="45"/>
      <c r="J94" s="45"/>
      <c r="K94" s="45"/>
      <c r="L94" s="46"/>
      <c r="M94" s="58"/>
      <c r="N94" s="58"/>
      <c r="O94" s="46"/>
      <c r="P94" s="182"/>
      <c r="Q94" s="182"/>
      <c r="R94" s="61"/>
    </row>
    <row r="95" spans="1:18" ht="12.75">
      <c r="A95" s="43"/>
      <c r="B95" s="44"/>
      <c r="C95" s="48"/>
      <c r="D95" s="49"/>
      <c r="E95" s="50"/>
      <c r="F95" s="50"/>
      <c r="G95" s="51"/>
      <c r="H95" s="52"/>
      <c r="I95" s="45"/>
      <c r="J95" s="45"/>
      <c r="K95" s="45"/>
      <c r="L95" s="46"/>
      <c r="M95" s="58"/>
      <c r="N95" s="58"/>
      <c r="O95" s="46"/>
      <c r="P95" s="182"/>
      <c r="Q95" s="182"/>
      <c r="R95" s="61"/>
    </row>
    <row r="96" spans="1:18" ht="12.75">
      <c r="A96" s="43"/>
      <c r="B96" s="53"/>
      <c r="C96" s="53" t="s">
        <v>104</v>
      </c>
      <c r="D96" s="49" t="s">
        <v>133</v>
      </c>
      <c r="E96" s="54"/>
      <c r="F96" s="55"/>
      <c r="G96" s="56"/>
      <c r="H96" s="57"/>
      <c r="I96" s="45"/>
      <c r="J96" s="45"/>
      <c r="K96" s="45"/>
      <c r="L96" s="46"/>
      <c r="M96" s="58"/>
      <c r="N96" s="58"/>
      <c r="O96" s="46"/>
      <c r="P96" s="182"/>
      <c r="Q96" s="182"/>
      <c r="R96" s="61"/>
    </row>
    <row r="97" spans="1:18" ht="12.75">
      <c r="A97" s="43"/>
      <c r="B97" s="53"/>
      <c r="C97" s="53" t="s">
        <v>105</v>
      </c>
      <c r="D97" s="49" t="s">
        <v>128</v>
      </c>
      <c r="E97" s="54"/>
      <c r="F97" s="55"/>
      <c r="G97" s="56"/>
      <c r="H97" s="57"/>
      <c r="I97" s="45"/>
      <c r="J97" s="45"/>
      <c r="K97" s="45"/>
      <c r="L97" s="46"/>
      <c r="M97" s="58"/>
      <c r="N97" s="58"/>
      <c r="O97" s="46"/>
      <c r="P97" s="182"/>
      <c r="Q97" s="182"/>
      <c r="R97" s="61"/>
    </row>
    <row r="98" spans="1:18" ht="12.75">
      <c r="A98" s="43"/>
      <c r="B98" s="53"/>
      <c r="C98" s="53" t="s">
        <v>106</v>
      </c>
      <c r="D98" s="49"/>
      <c r="E98" s="54"/>
      <c r="F98" s="55" t="s">
        <v>107</v>
      </c>
      <c r="G98" s="49" t="s">
        <v>129</v>
      </c>
      <c r="H98" s="57"/>
      <c r="I98" s="45"/>
      <c r="J98" s="45"/>
      <c r="K98" s="45"/>
      <c r="L98" s="46"/>
      <c r="M98" s="58"/>
      <c r="N98" s="58"/>
      <c r="O98" s="46"/>
      <c r="P98" s="182"/>
      <c r="Q98" s="182"/>
      <c r="R98" s="61"/>
    </row>
    <row r="99" spans="1:18" ht="12.75">
      <c r="A99" s="43"/>
      <c r="B99" s="53"/>
      <c r="C99" s="53" t="s">
        <v>8</v>
      </c>
      <c r="D99" s="49" t="s">
        <v>134</v>
      </c>
      <c r="E99" s="54"/>
      <c r="F99" s="55"/>
      <c r="G99" s="56"/>
      <c r="H99" s="57"/>
      <c r="I99" s="45"/>
      <c r="J99" s="45"/>
      <c r="K99" s="45"/>
      <c r="L99" s="46"/>
      <c r="M99" s="58"/>
      <c r="N99" s="58"/>
      <c r="O99" s="46"/>
      <c r="P99" s="182"/>
      <c r="Q99" s="182"/>
      <c r="R99" s="61"/>
    </row>
    <row r="100" spans="1:18" ht="12.75">
      <c r="A100" s="43"/>
      <c r="B100" s="53"/>
      <c r="C100" s="53" t="s">
        <v>110</v>
      </c>
      <c r="D100" s="59" t="s">
        <v>135</v>
      </c>
      <c r="E100" s="54"/>
      <c r="F100" s="55"/>
      <c r="G100" s="56"/>
      <c r="H100" s="57"/>
      <c r="I100" s="45"/>
      <c r="J100" s="45"/>
      <c r="K100" s="45"/>
      <c r="L100" s="46"/>
      <c r="M100" s="58"/>
      <c r="N100" s="58"/>
      <c r="O100" s="46"/>
      <c r="P100" s="182"/>
      <c r="Q100" s="182"/>
      <c r="R100" s="61"/>
    </row>
    <row r="101" spans="1:18" ht="12.75">
      <c r="A101" s="43"/>
      <c r="B101" s="53"/>
      <c r="C101" s="53" t="s">
        <v>111</v>
      </c>
      <c r="D101" s="49" t="s">
        <v>136</v>
      </c>
      <c r="E101" s="55" t="s">
        <v>112</v>
      </c>
      <c r="F101" s="55"/>
      <c r="G101" s="56" t="s">
        <v>113</v>
      </c>
      <c r="H101" s="57"/>
      <c r="I101" s="60">
        <v>1379</v>
      </c>
      <c r="J101" s="60">
        <f>I101*0.818035295</f>
        <v>1128.070671805</v>
      </c>
      <c r="K101" s="60">
        <f>I101*0.244727087</f>
        <v>337.478652973</v>
      </c>
      <c r="L101" s="46">
        <f>I101*1.062762426</f>
        <v>1465.549385454</v>
      </c>
      <c r="M101" s="58">
        <v>1184.7917563439999</v>
      </c>
      <c r="N101" s="58">
        <f>J101*0.1</f>
        <v>112.80706718050001</v>
      </c>
      <c r="O101" s="46">
        <f>L101*0.1</f>
        <v>146.5549385454</v>
      </c>
      <c r="P101" s="182">
        <f>K101*0.2</f>
        <v>67.4957305946</v>
      </c>
      <c r="Q101" s="182"/>
      <c r="R101" s="61">
        <f>M101+O101</f>
        <v>1331.3466948894</v>
      </c>
    </row>
    <row r="102" spans="1:18" ht="12.75">
      <c r="A102" s="43"/>
      <c r="B102" s="53"/>
      <c r="C102" s="53"/>
      <c r="D102" s="56"/>
      <c r="E102" s="55"/>
      <c r="F102" s="55"/>
      <c r="G102" s="56"/>
      <c r="H102" s="57"/>
      <c r="I102" s="45"/>
      <c r="J102" s="45"/>
      <c r="K102" s="45"/>
      <c r="L102" s="46"/>
      <c r="M102" s="58"/>
      <c r="N102" s="58"/>
      <c r="O102" s="46"/>
      <c r="P102" s="182"/>
      <c r="Q102" s="182"/>
      <c r="R102" s="61"/>
    </row>
    <row r="103" spans="1:18" ht="12.75">
      <c r="A103" s="43" t="s">
        <v>427</v>
      </c>
      <c r="B103" t="s">
        <v>400</v>
      </c>
      <c r="C103" s="207" t="s">
        <v>132</v>
      </c>
      <c r="D103" s="49"/>
      <c r="E103" s="50"/>
      <c r="F103" s="50"/>
      <c r="G103" s="51"/>
      <c r="H103" s="52"/>
      <c r="I103" s="45"/>
      <c r="J103" s="45"/>
      <c r="K103" s="45"/>
      <c r="L103" s="46"/>
      <c r="M103" s="58"/>
      <c r="N103" s="58"/>
      <c r="O103" s="46"/>
      <c r="P103" s="182"/>
      <c r="Q103" s="182"/>
      <c r="R103" s="61"/>
    </row>
    <row r="104" spans="1:18" ht="12.75">
      <c r="A104" s="43"/>
      <c r="B104" s="44"/>
      <c r="C104" s="48"/>
      <c r="D104" s="49"/>
      <c r="E104" s="50"/>
      <c r="F104" s="50"/>
      <c r="G104" s="51"/>
      <c r="H104" s="52"/>
      <c r="I104" s="45"/>
      <c r="J104" s="45"/>
      <c r="K104" s="45"/>
      <c r="L104" s="46"/>
      <c r="M104" s="58"/>
      <c r="N104" s="58"/>
      <c r="O104" s="46"/>
      <c r="P104" s="182"/>
      <c r="Q104" s="182"/>
      <c r="R104" s="61"/>
    </row>
    <row r="105" spans="1:18" ht="12.75">
      <c r="A105" s="43"/>
      <c r="B105" s="53"/>
      <c r="C105" s="53" t="s">
        <v>104</v>
      </c>
      <c r="D105" s="49" t="s">
        <v>133</v>
      </c>
      <c r="E105" s="54"/>
      <c r="F105" s="55"/>
      <c r="G105" s="56"/>
      <c r="H105" s="57"/>
      <c r="I105" s="45"/>
      <c r="J105" s="45"/>
      <c r="K105" s="45"/>
      <c r="L105" s="46"/>
      <c r="M105" s="58"/>
      <c r="N105" s="58"/>
      <c r="O105" s="46"/>
      <c r="P105" s="182"/>
      <c r="Q105" s="182"/>
      <c r="R105" s="61"/>
    </row>
    <row r="106" spans="1:18" ht="12.75">
      <c r="A106" s="43"/>
      <c r="B106" s="53"/>
      <c r="C106" s="53" t="s">
        <v>105</v>
      </c>
      <c r="D106" s="49" t="s">
        <v>128</v>
      </c>
      <c r="E106" s="54"/>
      <c r="F106" s="55"/>
      <c r="G106" s="56"/>
      <c r="H106" s="57"/>
      <c r="I106" s="45"/>
      <c r="J106" s="45"/>
      <c r="K106" s="45"/>
      <c r="L106" s="46"/>
      <c r="M106" s="58"/>
      <c r="N106" s="58"/>
      <c r="O106" s="46"/>
      <c r="P106" s="182"/>
      <c r="Q106" s="182"/>
      <c r="R106" s="61"/>
    </row>
    <row r="107" spans="1:18" ht="12.75">
      <c r="A107" s="43"/>
      <c r="B107" s="53"/>
      <c r="C107" s="53" t="s">
        <v>106</v>
      </c>
      <c r="D107" s="49"/>
      <c r="E107" s="54"/>
      <c r="F107" s="55" t="s">
        <v>107</v>
      </c>
      <c r="G107" s="49" t="s">
        <v>129</v>
      </c>
      <c r="H107" s="57"/>
      <c r="I107" s="45"/>
      <c r="J107" s="45"/>
      <c r="K107" s="45"/>
      <c r="L107" s="46"/>
      <c r="M107" s="58"/>
      <c r="N107" s="58"/>
      <c r="O107" s="46"/>
      <c r="P107" s="182"/>
      <c r="Q107" s="182"/>
      <c r="R107" s="61"/>
    </row>
    <row r="108" spans="1:18" ht="12.75">
      <c r="A108" s="43"/>
      <c r="B108" s="53"/>
      <c r="C108" s="53" t="s">
        <v>8</v>
      </c>
      <c r="D108" s="49" t="s">
        <v>134</v>
      </c>
      <c r="E108" s="54"/>
      <c r="F108" s="55"/>
      <c r="G108" s="56"/>
      <c r="H108" s="57"/>
      <c r="I108" s="45"/>
      <c r="J108" s="45"/>
      <c r="K108" s="45"/>
      <c r="L108" s="46"/>
      <c r="M108" s="58"/>
      <c r="N108" s="58"/>
      <c r="O108" s="46"/>
      <c r="P108" s="182"/>
      <c r="Q108" s="182"/>
      <c r="R108" s="61"/>
    </row>
    <row r="109" spans="1:18" ht="12.75">
      <c r="A109" s="43"/>
      <c r="B109" s="53"/>
      <c r="C109" s="53" t="s">
        <v>110</v>
      </c>
      <c r="D109" s="59" t="s">
        <v>135</v>
      </c>
      <c r="E109" s="54"/>
      <c r="F109" s="55"/>
      <c r="G109" s="56"/>
      <c r="H109" s="57"/>
      <c r="I109" s="45"/>
      <c r="J109" s="45"/>
      <c r="K109" s="45"/>
      <c r="L109" s="46"/>
      <c r="M109" s="58"/>
      <c r="N109" s="58"/>
      <c r="O109" s="46"/>
      <c r="P109" s="182"/>
      <c r="Q109" s="182"/>
      <c r="R109" s="61"/>
    </row>
    <row r="110" spans="1:18" ht="12.75">
      <c r="A110" s="43"/>
      <c r="B110" s="53"/>
      <c r="C110" s="53" t="s">
        <v>111</v>
      </c>
      <c r="D110" s="49" t="s">
        <v>136</v>
      </c>
      <c r="E110" s="55" t="s">
        <v>112</v>
      </c>
      <c r="F110" s="55"/>
      <c r="G110" s="56" t="s">
        <v>113</v>
      </c>
      <c r="H110" s="57"/>
      <c r="I110" s="60">
        <v>1379</v>
      </c>
      <c r="J110" s="60">
        <f>I110*0.818035295</f>
        <v>1128.070671805</v>
      </c>
      <c r="K110" s="60">
        <f>I110*0.244727087</f>
        <v>337.478652973</v>
      </c>
      <c r="L110" s="46">
        <f>I110*1.062762426</f>
        <v>1465.549385454</v>
      </c>
      <c r="M110" s="58">
        <v>1184.7917563439999</v>
      </c>
      <c r="N110" s="58">
        <f>J110*0.1</f>
        <v>112.80706718050001</v>
      </c>
      <c r="O110" s="46">
        <f>L110*0.1</f>
        <v>146.5549385454</v>
      </c>
      <c r="P110" s="182">
        <f>K110*0.2</f>
        <v>67.4957305946</v>
      </c>
      <c r="Q110" s="182"/>
      <c r="R110" s="61">
        <f>M110+O110</f>
        <v>1331.3466948894</v>
      </c>
    </row>
    <row r="111" spans="1:18" ht="12.75">
      <c r="A111" s="43"/>
      <c r="B111" s="53"/>
      <c r="C111" s="53"/>
      <c r="D111" s="49"/>
      <c r="E111" s="55"/>
      <c r="F111" s="55"/>
      <c r="G111" s="56"/>
      <c r="H111" s="57"/>
      <c r="I111" s="60"/>
      <c r="J111" s="60"/>
      <c r="K111" s="60"/>
      <c r="L111" s="46"/>
      <c r="M111" s="58"/>
      <c r="N111" s="58"/>
      <c r="O111" s="46"/>
      <c r="P111" s="182"/>
      <c r="Q111" s="182"/>
      <c r="R111" s="61"/>
    </row>
    <row r="112" spans="1:18" ht="12.75">
      <c r="A112" s="43"/>
      <c r="B112" s="44"/>
      <c r="C112" s="48"/>
      <c r="D112" s="49"/>
      <c r="E112" s="50"/>
      <c r="F112" s="50"/>
      <c r="G112" s="51"/>
      <c r="H112" s="52"/>
      <c r="I112" s="45"/>
      <c r="J112" s="45"/>
      <c r="K112" s="45"/>
      <c r="L112" s="46"/>
      <c r="M112" s="58"/>
      <c r="N112" s="58"/>
      <c r="O112" s="46"/>
      <c r="P112" s="182"/>
      <c r="Q112" s="182"/>
      <c r="R112" s="61"/>
    </row>
    <row r="113" spans="1:18" ht="12.75">
      <c r="A113" s="43"/>
      <c r="B113" s="44"/>
      <c r="C113" s="48"/>
      <c r="D113" s="49"/>
      <c r="E113" s="50"/>
      <c r="F113" s="50"/>
      <c r="G113" s="51"/>
      <c r="H113" s="52"/>
      <c r="I113" s="45"/>
      <c r="J113" s="45"/>
      <c r="K113" s="45"/>
      <c r="L113" s="46"/>
      <c r="M113" s="58"/>
      <c r="N113" s="58"/>
      <c r="O113" s="46"/>
      <c r="P113" s="182"/>
      <c r="Q113" s="182"/>
      <c r="R113" s="61"/>
    </row>
    <row r="114" spans="1:18" ht="12.75">
      <c r="A114" s="43"/>
      <c r="B114" s="53"/>
      <c r="C114" s="53"/>
      <c r="D114" s="49"/>
      <c r="E114" s="54"/>
      <c r="F114" s="55"/>
      <c r="G114" s="56"/>
      <c r="H114" s="57"/>
      <c r="I114" s="45"/>
      <c r="J114" s="45"/>
      <c r="K114" s="45"/>
      <c r="L114" s="46"/>
      <c r="M114" s="58"/>
      <c r="N114" s="58"/>
      <c r="O114" s="46"/>
      <c r="P114" s="182"/>
      <c r="Q114" s="182"/>
      <c r="R114" s="61"/>
    </row>
    <row r="115" spans="1:18" ht="12.75">
      <c r="A115" s="43"/>
      <c r="B115" s="53"/>
      <c r="C115" s="53"/>
      <c r="D115" s="49"/>
      <c r="E115" s="54"/>
      <c r="F115" s="55"/>
      <c r="G115" s="56"/>
      <c r="H115" s="57"/>
      <c r="I115" s="45"/>
      <c r="J115" s="45"/>
      <c r="K115" s="45"/>
      <c r="L115" s="46"/>
      <c r="M115" s="58"/>
      <c r="N115" s="58"/>
      <c r="O115" s="46"/>
      <c r="P115" s="182"/>
      <c r="Q115" s="182"/>
      <c r="R115" s="61"/>
    </row>
    <row r="116" spans="1:18" ht="12.75">
      <c r="A116" s="43"/>
      <c r="B116" s="53"/>
      <c r="C116" s="53"/>
      <c r="D116" s="49"/>
      <c r="E116" s="54"/>
      <c r="F116" s="55"/>
      <c r="G116" s="49"/>
      <c r="H116" s="57"/>
      <c r="I116" s="45"/>
      <c r="J116" s="45"/>
      <c r="K116" s="45"/>
      <c r="L116" s="46"/>
      <c r="M116" s="58"/>
      <c r="N116" s="58"/>
      <c r="O116" s="46"/>
      <c r="P116" s="182"/>
      <c r="Q116" s="182"/>
      <c r="R116" s="61"/>
    </row>
    <row r="117" spans="1:18" ht="12.75">
      <c r="A117" s="43"/>
      <c r="B117" s="53"/>
      <c r="C117" s="53"/>
      <c r="D117" s="49"/>
      <c r="E117" s="54"/>
      <c r="F117" s="55"/>
      <c r="G117" s="56"/>
      <c r="H117" s="57"/>
      <c r="I117" s="45"/>
      <c r="J117" s="45"/>
      <c r="K117" s="45"/>
      <c r="L117" s="46"/>
      <c r="M117" s="58"/>
      <c r="N117" s="58"/>
      <c r="O117" s="46"/>
      <c r="P117" s="182"/>
      <c r="Q117" s="182"/>
      <c r="R117" s="61"/>
    </row>
    <row r="118" spans="1:18" ht="12.75">
      <c r="A118" s="43"/>
      <c r="B118" s="53"/>
      <c r="C118" s="53"/>
      <c r="D118" s="59"/>
      <c r="E118" s="54"/>
      <c r="F118" s="55"/>
      <c r="G118" s="56"/>
      <c r="H118" s="57"/>
      <c r="I118" s="45"/>
      <c r="J118" s="45"/>
      <c r="K118" s="45"/>
      <c r="L118" s="46"/>
      <c r="M118" s="58"/>
      <c r="N118" s="58"/>
      <c r="O118" s="46"/>
      <c r="P118" s="182"/>
      <c r="Q118" s="182"/>
      <c r="R118" s="61"/>
    </row>
    <row r="119" spans="1:18" ht="12.75">
      <c r="A119" s="62"/>
      <c r="B119" s="63"/>
      <c r="C119" s="63"/>
      <c r="D119" s="64"/>
      <c r="E119" s="65"/>
      <c r="F119" s="65"/>
      <c r="G119" s="73"/>
      <c r="H119" s="74"/>
      <c r="I119" s="66"/>
      <c r="J119" s="66"/>
      <c r="K119" s="66"/>
      <c r="L119" s="67"/>
      <c r="M119" s="68"/>
      <c r="N119" s="68"/>
      <c r="O119" s="67"/>
      <c r="P119" s="183"/>
      <c r="Q119" s="183"/>
      <c r="R119" s="69"/>
    </row>
    <row r="125" spans="1:18" ht="12.75">
      <c r="A125" s="21" t="s">
        <v>0</v>
      </c>
      <c r="B125" s="22"/>
      <c r="C125" s="22"/>
      <c r="D125" s="22"/>
      <c r="E125" s="23"/>
      <c r="F125" s="23"/>
      <c r="G125" s="23"/>
      <c r="H125" s="24"/>
      <c r="I125" s="25"/>
      <c r="J125" s="25"/>
      <c r="K125" s="25"/>
      <c r="M125" s="25" t="s">
        <v>100</v>
      </c>
      <c r="O125" s="25"/>
      <c r="P125" s="25" t="s">
        <v>100</v>
      </c>
      <c r="Q125" s="25"/>
      <c r="R125" s="25"/>
    </row>
    <row r="126" spans="1:18" ht="12.75">
      <c r="A126" s="21" t="s">
        <v>2</v>
      </c>
      <c r="B126" s="22"/>
      <c r="C126" s="22"/>
      <c r="D126" s="22"/>
      <c r="E126" s="23"/>
      <c r="F126" s="23"/>
      <c r="G126" s="23"/>
      <c r="H126" s="24"/>
      <c r="I126" s="25"/>
      <c r="J126" s="25"/>
      <c r="K126" s="25"/>
      <c r="M126" s="25" t="s">
        <v>101</v>
      </c>
      <c r="O126" s="25"/>
      <c r="P126" s="25" t="s">
        <v>101</v>
      </c>
      <c r="Q126" s="25"/>
      <c r="R126" s="25"/>
    </row>
    <row r="127" spans="1:18" ht="12.75">
      <c r="A127" s="21" t="s">
        <v>4</v>
      </c>
      <c r="B127" s="22"/>
      <c r="C127" s="22"/>
      <c r="D127" s="23"/>
      <c r="E127" s="23"/>
      <c r="F127" s="23"/>
      <c r="G127" s="23"/>
      <c r="H127" s="24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 ht="20.25">
      <c r="A128" s="210" t="s">
        <v>479</v>
      </c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</row>
    <row r="129" spans="1:18" ht="12.75">
      <c r="A129" s="27"/>
      <c r="B129" s="23"/>
      <c r="C129" s="23"/>
      <c r="D129" s="23"/>
      <c r="E129" s="23"/>
      <c r="F129" s="23"/>
      <c r="G129" s="23"/>
      <c r="H129" s="24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:18" ht="12.75">
      <c r="A130" s="21"/>
      <c r="B130" s="23"/>
      <c r="C130" s="23"/>
      <c r="D130" s="23"/>
      <c r="E130" s="23"/>
      <c r="F130" s="23"/>
      <c r="G130" s="23"/>
      <c r="H130" s="24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:18" ht="12.75">
      <c r="A131" s="21" t="s">
        <v>317</v>
      </c>
      <c r="B131" s="22"/>
      <c r="C131" s="22"/>
      <c r="D131" s="22"/>
      <c r="E131" s="22"/>
      <c r="F131" s="22"/>
      <c r="G131" s="22"/>
      <c r="H131" s="22"/>
      <c r="I131" s="21"/>
      <c r="J131" s="21"/>
      <c r="K131" s="21"/>
      <c r="L131" s="26"/>
      <c r="M131" s="26"/>
      <c r="N131" s="26"/>
      <c r="O131" s="26"/>
      <c r="P131" s="26"/>
      <c r="Q131" s="26"/>
      <c r="R131" s="26"/>
    </row>
    <row r="132" spans="1:18" ht="12.75">
      <c r="A132" s="27"/>
      <c r="B132" s="23"/>
      <c r="C132" s="23"/>
      <c r="D132" s="23"/>
      <c r="E132" s="23"/>
      <c r="F132" s="23"/>
      <c r="G132" s="23"/>
      <c r="H132" s="24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:18" ht="12.75">
      <c r="A133" s="27"/>
      <c r="B133" s="23"/>
      <c r="C133" s="23"/>
      <c r="D133" s="23"/>
      <c r="E133" s="23"/>
      <c r="F133" s="23"/>
      <c r="G133" s="23"/>
      <c r="H133" s="24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:18" ht="12.75">
      <c r="A134" s="28"/>
      <c r="B134" s="29"/>
      <c r="C134" s="30"/>
      <c r="D134" s="29"/>
      <c r="E134" s="29"/>
      <c r="F134" s="29"/>
      <c r="G134" s="29"/>
      <c r="H134" s="31"/>
      <c r="I134" s="32" t="s">
        <v>5</v>
      </c>
      <c r="J134" s="32" t="s">
        <v>5</v>
      </c>
      <c r="K134" s="32" t="s">
        <v>318</v>
      </c>
      <c r="L134" s="32" t="s">
        <v>5</v>
      </c>
      <c r="M134" s="32" t="s">
        <v>7</v>
      </c>
      <c r="N134" s="32" t="s">
        <v>323</v>
      </c>
      <c r="O134" s="32" t="s">
        <v>8</v>
      </c>
      <c r="P134" s="32" t="s">
        <v>318</v>
      </c>
      <c r="Q134" s="32" t="s">
        <v>318</v>
      </c>
      <c r="R134" s="32" t="s">
        <v>7</v>
      </c>
    </row>
    <row r="135" spans="1:18" ht="12.75">
      <c r="A135" s="33" t="s">
        <v>9</v>
      </c>
      <c r="B135" s="34" t="s">
        <v>10</v>
      </c>
      <c r="C135" s="35" t="s">
        <v>102</v>
      </c>
      <c r="D135" s="34"/>
      <c r="E135" s="34"/>
      <c r="F135" s="34"/>
      <c r="G135" s="34"/>
      <c r="H135" s="34"/>
      <c r="I135" s="36" t="s">
        <v>103</v>
      </c>
      <c r="J135" s="36" t="s">
        <v>13</v>
      </c>
      <c r="K135" s="36" t="s">
        <v>321</v>
      </c>
      <c r="L135" s="37" t="s">
        <v>13</v>
      </c>
      <c r="M135" s="37" t="s">
        <v>14</v>
      </c>
      <c r="N135" s="36" t="s">
        <v>320</v>
      </c>
      <c r="O135" s="37" t="s">
        <v>15</v>
      </c>
      <c r="P135" s="184">
        <v>2005</v>
      </c>
      <c r="Q135" s="36"/>
      <c r="R135" s="37" t="s">
        <v>14</v>
      </c>
    </row>
    <row r="136" spans="1:18" ht="12.75">
      <c r="A136" s="38"/>
      <c r="B136" s="39"/>
      <c r="C136" s="40"/>
      <c r="D136" s="39"/>
      <c r="E136" s="39"/>
      <c r="F136" s="39"/>
      <c r="G136" s="39"/>
      <c r="H136" s="39"/>
      <c r="I136" s="41" t="s">
        <v>16</v>
      </c>
      <c r="J136" s="41"/>
      <c r="K136" s="41"/>
      <c r="L136" s="42" t="s">
        <v>480</v>
      </c>
      <c r="M136" s="42" t="s">
        <v>322</v>
      </c>
      <c r="N136" s="42">
        <v>2006</v>
      </c>
      <c r="O136" s="42" t="s">
        <v>480</v>
      </c>
      <c r="P136" s="185">
        <v>2006</v>
      </c>
      <c r="Q136" s="41"/>
      <c r="R136" s="42" t="s">
        <v>480</v>
      </c>
    </row>
    <row r="137" spans="1:18" ht="12.75">
      <c r="A137" s="43" t="s">
        <v>428</v>
      </c>
      <c r="B137" t="s">
        <v>401</v>
      </c>
      <c r="C137" s="207" t="s">
        <v>132</v>
      </c>
      <c r="D137" s="49"/>
      <c r="E137" s="50"/>
      <c r="F137" s="50"/>
      <c r="G137" s="51"/>
      <c r="H137" s="52"/>
      <c r="I137" s="45"/>
      <c r="J137" s="45"/>
      <c r="K137" s="45"/>
      <c r="L137" s="46"/>
      <c r="M137" s="58"/>
      <c r="N137" s="58"/>
      <c r="O137" s="46"/>
      <c r="P137" s="182"/>
      <c r="Q137" s="182"/>
      <c r="R137" s="61"/>
    </row>
    <row r="138" spans="1:18" ht="12.75">
      <c r="A138" s="43"/>
      <c r="B138" s="44"/>
      <c r="C138" s="48"/>
      <c r="D138" s="49"/>
      <c r="E138" s="50"/>
      <c r="F138" s="50"/>
      <c r="G138" s="51"/>
      <c r="H138" s="52"/>
      <c r="I138" s="45"/>
      <c r="J138" s="45"/>
      <c r="K138" s="45"/>
      <c r="L138" s="46"/>
      <c r="M138" s="58"/>
      <c r="N138" s="58"/>
      <c r="O138" s="46"/>
      <c r="P138" s="182"/>
      <c r="Q138" s="182"/>
      <c r="R138" s="61"/>
    </row>
    <row r="139" spans="1:18" ht="12.75">
      <c r="A139" s="43"/>
      <c r="B139" s="53"/>
      <c r="C139" s="53" t="s">
        <v>104</v>
      </c>
      <c r="D139" s="49" t="s">
        <v>133</v>
      </c>
      <c r="E139" s="54"/>
      <c r="F139" s="55"/>
      <c r="G139" s="56"/>
      <c r="H139" s="57"/>
      <c r="I139" s="45"/>
      <c r="J139" s="45"/>
      <c r="K139" s="45"/>
      <c r="L139" s="46"/>
      <c r="M139" s="58"/>
      <c r="N139" s="58"/>
      <c r="O139" s="46"/>
      <c r="P139" s="182"/>
      <c r="Q139" s="182"/>
      <c r="R139" s="61"/>
    </row>
    <row r="140" spans="1:18" ht="12.75">
      <c r="A140" s="43"/>
      <c r="B140" s="53"/>
      <c r="C140" s="53" t="s">
        <v>105</v>
      </c>
      <c r="D140" s="49" t="s">
        <v>128</v>
      </c>
      <c r="E140" s="54"/>
      <c r="F140" s="55"/>
      <c r="G140" s="56"/>
      <c r="H140" s="57"/>
      <c r="I140" s="45"/>
      <c r="J140" s="45"/>
      <c r="K140" s="45"/>
      <c r="L140" s="46"/>
      <c r="M140" s="58"/>
      <c r="N140" s="58"/>
      <c r="O140" s="46"/>
      <c r="P140" s="182"/>
      <c r="Q140" s="182"/>
      <c r="R140" s="61"/>
    </row>
    <row r="141" spans="1:18" ht="12.75">
      <c r="A141" s="43"/>
      <c r="B141" s="53"/>
      <c r="C141" s="53" t="s">
        <v>106</v>
      </c>
      <c r="D141" s="49"/>
      <c r="E141" s="54"/>
      <c r="F141" s="55" t="s">
        <v>107</v>
      </c>
      <c r="G141" s="49" t="s">
        <v>129</v>
      </c>
      <c r="H141" s="57"/>
      <c r="I141" s="45"/>
      <c r="J141" s="45"/>
      <c r="K141" s="45"/>
      <c r="L141" s="46"/>
      <c r="M141" s="58"/>
      <c r="N141" s="58"/>
      <c r="O141" s="46"/>
      <c r="P141" s="182"/>
      <c r="Q141" s="182"/>
      <c r="R141" s="61"/>
    </row>
    <row r="142" spans="1:18" ht="12.75">
      <c r="A142" s="43"/>
      <c r="B142" s="53"/>
      <c r="C142" s="53" t="s">
        <v>8</v>
      </c>
      <c r="D142" s="49" t="s">
        <v>134</v>
      </c>
      <c r="E142" s="54"/>
      <c r="F142" s="55"/>
      <c r="G142" s="56"/>
      <c r="H142" s="57"/>
      <c r="I142" s="45"/>
      <c r="J142" s="45"/>
      <c r="K142" s="45"/>
      <c r="L142" s="46"/>
      <c r="M142" s="58"/>
      <c r="N142" s="58"/>
      <c r="O142" s="46"/>
      <c r="P142" s="182"/>
      <c r="Q142" s="182"/>
      <c r="R142" s="61"/>
    </row>
    <row r="143" spans="1:18" ht="12.75">
      <c r="A143" s="43"/>
      <c r="B143" s="53"/>
      <c r="C143" s="53" t="s">
        <v>110</v>
      </c>
      <c r="D143" s="59" t="s">
        <v>135</v>
      </c>
      <c r="E143" s="54"/>
      <c r="F143" s="55"/>
      <c r="G143" s="56"/>
      <c r="H143" s="57"/>
      <c r="I143" s="45"/>
      <c r="J143" s="45"/>
      <c r="K143" s="45"/>
      <c r="L143" s="46"/>
      <c r="M143" s="58"/>
      <c r="N143" s="58"/>
      <c r="O143" s="46"/>
      <c r="P143" s="182"/>
      <c r="Q143" s="182"/>
      <c r="R143" s="61"/>
    </row>
    <row r="144" spans="1:18" ht="12.75">
      <c r="A144" s="43"/>
      <c r="B144" s="53"/>
      <c r="C144" s="53" t="s">
        <v>111</v>
      </c>
      <c r="D144" s="49" t="s">
        <v>136</v>
      </c>
      <c r="E144" s="55" t="s">
        <v>112</v>
      </c>
      <c r="F144" s="55"/>
      <c r="G144" s="56" t="s">
        <v>113</v>
      </c>
      <c r="H144" s="57"/>
      <c r="I144" s="60">
        <v>1379</v>
      </c>
      <c r="J144" s="60">
        <f>I144*0.818035295</f>
        <v>1128.070671805</v>
      </c>
      <c r="K144" s="60">
        <f>I144*0.244727087</f>
        <v>337.478652973</v>
      </c>
      <c r="L144" s="46">
        <f>I144*1.062762426</f>
        <v>1465.549385454</v>
      </c>
      <c r="M144" s="58">
        <v>1184.7917563439999</v>
      </c>
      <c r="N144" s="58">
        <f>J144*0.1</f>
        <v>112.80706718050001</v>
      </c>
      <c r="O144" s="46">
        <f>L144*0.1</f>
        <v>146.5549385454</v>
      </c>
      <c r="P144" s="182">
        <f>K144*0.2</f>
        <v>67.4957305946</v>
      </c>
      <c r="Q144" s="182"/>
      <c r="R144" s="61">
        <f>M144+O144</f>
        <v>1331.3466948894</v>
      </c>
    </row>
    <row r="145" spans="1:18" ht="12.75">
      <c r="A145" s="43"/>
      <c r="B145" s="53"/>
      <c r="C145" s="53"/>
      <c r="D145" s="56"/>
      <c r="E145" s="55"/>
      <c r="F145" s="55"/>
      <c r="G145" s="56"/>
      <c r="H145" s="57"/>
      <c r="I145" s="45"/>
      <c r="J145" s="45"/>
      <c r="K145" s="45"/>
      <c r="L145" s="46"/>
      <c r="M145" s="58"/>
      <c r="N145" s="58"/>
      <c r="O145" s="46"/>
      <c r="P145" s="182"/>
      <c r="Q145" s="182"/>
      <c r="R145" s="61"/>
    </row>
    <row r="146" spans="1:18" ht="12.75">
      <c r="A146" s="43" t="s">
        <v>429</v>
      </c>
      <c r="B146" t="s">
        <v>404</v>
      </c>
      <c r="C146" s="207" t="s">
        <v>137</v>
      </c>
      <c r="D146" s="49"/>
      <c r="E146" s="50"/>
      <c r="F146" s="50"/>
      <c r="G146" s="51"/>
      <c r="H146" s="52"/>
      <c r="I146" s="45"/>
      <c r="J146" s="45"/>
      <c r="K146" s="45"/>
      <c r="L146" s="46"/>
      <c r="M146" s="47"/>
      <c r="N146" s="47"/>
      <c r="O146" s="46"/>
      <c r="P146" s="182"/>
      <c r="Q146" s="182"/>
      <c r="R146" s="61"/>
    </row>
    <row r="147" spans="1:18" ht="12.75">
      <c r="A147" s="43"/>
      <c r="B147" s="44"/>
      <c r="C147" s="48"/>
      <c r="D147" s="49"/>
      <c r="E147" s="50"/>
      <c r="F147" s="50"/>
      <c r="G147" s="51"/>
      <c r="H147" s="52"/>
      <c r="I147" s="45"/>
      <c r="J147" s="45"/>
      <c r="K147" s="45"/>
      <c r="L147" s="46"/>
      <c r="M147" s="47"/>
      <c r="N147" s="47"/>
      <c r="O147" s="46"/>
      <c r="P147" s="182"/>
      <c r="Q147" s="182"/>
      <c r="R147" s="61"/>
    </row>
    <row r="148" spans="1:18" ht="12.75">
      <c r="A148" s="43"/>
      <c r="B148" s="53"/>
      <c r="C148" s="53" t="s">
        <v>104</v>
      </c>
      <c r="D148" s="49" t="s">
        <v>138</v>
      </c>
      <c r="E148" s="54"/>
      <c r="F148" s="55"/>
      <c r="G148" s="56"/>
      <c r="H148" s="57"/>
      <c r="I148" s="45"/>
      <c r="J148" s="45"/>
      <c r="K148" s="45"/>
      <c r="L148" s="46"/>
      <c r="M148" s="47"/>
      <c r="N148" s="47"/>
      <c r="O148" s="46"/>
      <c r="P148" s="182"/>
      <c r="Q148" s="182"/>
      <c r="R148" s="61"/>
    </row>
    <row r="149" spans="1:18" ht="12.75">
      <c r="A149" s="43"/>
      <c r="B149" s="53"/>
      <c r="C149" s="53" t="s">
        <v>105</v>
      </c>
      <c r="D149" s="49" t="s">
        <v>139</v>
      </c>
      <c r="E149" s="54"/>
      <c r="F149" s="55"/>
      <c r="G149" s="56"/>
      <c r="H149" s="57"/>
      <c r="I149" s="45"/>
      <c r="J149" s="45"/>
      <c r="K149" s="45"/>
      <c r="L149" s="46"/>
      <c r="M149" s="47"/>
      <c r="N149" s="47"/>
      <c r="O149" s="46"/>
      <c r="P149" s="182"/>
      <c r="Q149" s="182"/>
      <c r="R149" s="61"/>
    </row>
    <row r="150" spans="1:18" ht="12.75">
      <c r="A150" s="43"/>
      <c r="B150" s="53"/>
      <c r="C150" s="53" t="s">
        <v>106</v>
      </c>
      <c r="D150" s="49"/>
      <c r="E150" s="54"/>
      <c r="F150" s="55" t="s">
        <v>107</v>
      </c>
      <c r="G150" s="49" t="s">
        <v>129</v>
      </c>
      <c r="H150" s="55"/>
      <c r="I150" s="45"/>
      <c r="J150" s="45"/>
      <c r="K150" s="45"/>
      <c r="L150" s="46"/>
      <c r="M150" s="47"/>
      <c r="N150" s="47"/>
      <c r="O150" s="46"/>
      <c r="P150" s="182"/>
      <c r="Q150" s="182"/>
      <c r="R150" s="61"/>
    </row>
    <row r="151" spans="1:18" ht="12.75">
      <c r="A151" s="43"/>
      <c r="B151" s="53"/>
      <c r="C151" s="53" t="s">
        <v>8</v>
      </c>
      <c r="D151" s="49" t="s">
        <v>140</v>
      </c>
      <c r="E151" s="54"/>
      <c r="F151" s="55"/>
      <c r="G151" s="56"/>
      <c r="H151" s="55"/>
      <c r="I151" s="45"/>
      <c r="J151" s="45"/>
      <c r="K151" s="45"/>
      <c r="L151" s="46"/>
      <c r="M151" s="47"/>
      <c r="N151" s="47"/>
      <c r="O151" s="46"/>
      <c r="P151" s="182"/>
      <c r="Q151" s="182"/>
      <c r="R151" s="61"/>
    </row>
    <row r="152" spans="1:18" ht="12.75">
      <c r="A152" s="43"/>
      <c r="B152" s="53"/>
      <c r="C152" s="53" t="s">
        <v>110</v>
      </c>
      <c r="D152" s="59" t="s">
        <v>141</v>
      </c>
      <c r="E152" s="54"/>
      <c r="F152" s="55"/>
      <c r="G152" s="56"/>
      <c r="H152" s="55"/>
      <c r="I152" s="45"/>
      <c r="J152" s="45"/>
      <c r="K152" s="45"/>
      <c r="L152" s="46"/>
      <c r="M152" s="47"/>
      <c r="N152" s="47"/>
      <c r="O152" s="46"/>
      <c r="P152" s="182"/>
      <c r="Q152" s="182"/>
      <c r="R152" s="61"/>
    </row>
    <row r="153" spans="1:18" ht="12.75">
      <c r="A153" s="43"/>
      <c r="B153" s="53"/>
      <c r="C153" s="53" t="s">
        <v>111</v>
      </c>
      <c r="D153" s="49" t="s">
        <v>142</v>
      </c>
      <c r="E153" s="55" t="s">
        <v>112</v>
      </c>
      <c r="F153" s="55"/>
      <c r="G153" s="56" t="s">
        <v>113</v>
      </c>
      <c r="H153" s="55"/>
      <c r="I153" s="60">
        <v>539.5</v>
      </c>
      <c r="J153" s="60">
        <f>I153*0.818035295</f>
        <v>441.33004165250003</v>
      </c>
      <c r="K153" s="60">
        <f>I153*0.244727087</f>
        <v>132.0302634365</v>
      </c>
      <c r="L153" s="46">
        <f>I153*1.062762426</f>
        <v>573.360328827</v>
      </c>
      <c r="M153" s="58">
        <v>463.520777772</v>
      </c>
      <c r="N153" s="58">
        <f>J153*0.1</f>
        <v>44.13300416525001</v>
      </c>
      <c r="O153" s="46">
        <f>L153*0.1</f>
        <v>57.3360328827</v>
      </c>
      <c r="P153" s="182">
        <f>K153*0.2</f>
        <v>26.406052687300004</v>
      </c>
      <c r="Q153" s="182"/>
      <c r="R153" s="61">
        <f>M153+O153</f>
        <v>520.8568106547</v>
      </c>
    </row>
    <row r="154" spans="1:18" ht="12.75">
      <c r="A154" s="43"/>
      <c r="B154" s="53"/>
      <c r="C154" s="53"/>
      <c r="D154" s="56"/>
      <c r="E154" s="55"/>
      <c r="F154" s="55"/>
      <c r="G154" s="56"/>
      <c r="H154" s="55"/>
      <c r="I154" s="45"/>
      <c r="J154" s="45"/>
      <c r="K154" s="45"/>
      <c r="L154" s="46"/>
      <c r="M154" s="58"/>
      <c r="N154" s="58"/>
      <c r="O154" s="46"/>
      <c r="P154" s="182"/>
      <c r="Q154" s="182"/>
      <c r="R154" s="61"/>
    </row>
    <row r="155" spans="1:18" ht="12.75">
      <c r="A155" s="43" t="s">
        <v>433</v>
      </c>
      <c r="B155" t="s">
        <v>402</v>
      </c>
      <c r="C155" s="207" t="s">
        <v>132</v>
      </c>
      <c r="D155" s="49"/>
      <c r="E155" s="50"/>
      <c r="F155" s="50"/>
      <c r="G155" s="51"/>
      <c r="H155" s="50"/>
      <c r="I155" s="45"/>
      <c r="J155" s="45"/>
      <c r="K155" s="45"/>
      <c r="L155" s="46"/>
      <c r="M155" s="58"/>
      <c r="N155" s="58"/>
      <c r="O155" s="46"/>
      <c r="P155" s="182"/>
      <c r="Q155" s="182"/>
      <c r="R155" s="61"/>
    </row>
    <row r="156" spans="1:18" ht="12.75">
      <c r="A156" s="43"/>
      <c r="B156" s="44"/>
      <c r="C156" s="48"/>
      <c r="D156" s="49"/>
      <c r="E156" s="50"/>
      <c r="F156" s="50"/>
      <c r="G156" s="51"/>
      <c r="H156" s="50"/>
      <c r="I156" s="45"/>
      <c r="J156" s="45"/>
      <c r="K156" s="45"/>
      <c r="L156" s="46"/>
      <c r="M156" s="58"/>
      <c r="N156" s="58"/>
      <c r="O156" s="46"/>
      <c r="P156" s="182"/>
      <c r="Q156" s="182"/>
      <c r="R156" s="61"/>
    </row>
    <row r="157" spans="1:18" ht="12.75">
      <c r="A157" s="43"/>
      <c r="B157" s="53"/>
      <c r="C157" s="53" t="s">
        <v>104</v>
      </c>
      <c r="D157" s="49" t="s">
        <v>133</v>
      </c>
      <c r="E157" s="54"/>
      <c r="F157" s="55"/>
      <c r="G157" s="56"/>
      <c r="H157" s="55"/>
      <c r="I157" s="45"/>
      <c r="J157" s="45"/>
      <c r="K157" s="45"/>
      <c r="L157" s="46"/>
      <c r="M157" s="58"/>
      <c r="N157" s="58"/>
      <c r="O157" s="46"/>
      <c r="P157" s="182"/>
      <c r="Q157" s="182"/>
      <c r="R157" s="61"/>
    </row>
    <row r="158" spans="1:18" ht="12.75">
      <c r="A158" s="43"/>
      <c r="B158" s="53"/>
      <c r="C158" s="53" t="s">
        <v>105</v>
      </c>
      <c r="D158" s="49" t="s">
        <v>128</v>
      </c>
      <c r="E158" s="54"/>
      <c r="F158" s="55"/>
      <c r="G158" s="56"/>
      <c r="H158" s="55"/>
      <c r="I158" s="45"/>
      <c r="J158" s="45"/>
      <c r="K158" s="45"/>
      <c r="L158" s="46"/>
      <c r="M158" s="58"/>
      <c r="N158" s="58"/>
      <c r="O158" s="46"/>
      <c r="P158" s="182"/>
      <c r="Q158" s="182"/>
      <c r="R158" s="61"/>
    </row>
    <row r="159" spans="1:18" ht="12.75">
      <c r="A159" s="43"/>
      <c r="B159" s="53"/>
      <c r="C159" s="53" t="s">
        <v>106</v>
      </c>
      <c r="D159" s="49"/>
      <c r="E159" s="54"/>
      <c r="F159" s="55" t="s">
        <v>107</v>
      </c>
      <c r="G159" s="49" t="s">
        <v>129</v>
      </c>
      <c r="H159" s="55"/>
      <c r="I159" s="45"/>
      <c r="J159" s="45"/>
      <c r="K159" s="45"/>
      <c r="L159" s="46"/>
      <c r="M159" s="58"/>
      <c r="N159" s="58"/>
      <c r="O159" s="46"/>
      <c r="P159" s="182"/>
      <c r="Q159" s="182"/>
      <c r="R159" s="61"/>
    </row>
    <row r="160" spans="1:18" ht="12.75">
      <c r="A160" s="43"/>
      <c r="B160" s="53"/>
      <c r="C160" s="53" t="s">
        <v>8</v>
      </c>
      <c r="D160" s="49" t="s">
        <v>134</v>
      </c>
      <c r="E160" s="54"/>
      <c r="F160" s="55"/>
      <c r="G160" s="56"/>
      <c r="H160" s="55"/>
      <c r="I160" s="45"/>
      <c r="J160" s="45"/>
      <c r="K160" s="45"/>
      <c r="L160" s="46"/>
      <c r="M160" s="58"/>
      <c r="N160" s="58"/>
      <c r="O160" s="46"/>
      <c r="P160" s="182"/>
      <c r="Q160" s="182"/>
      <c r="R160" s="61"/>
    </row>
    <row r="161" spans="1:18" ht="12.75">
      <c r="A161" s="43"/>
      <c r="B161" s="53"/>
      <c r="C161" s="53" t="s">
        <v>110</v>
      </c>
      <c r="D161" s="59" t="s">
        <v>143</v>
      </c>
      <c r="E161" s="54"/>
      <c r="F161" s="55"/>
      <c r="G161" s="56"/>
      <c r="H161" s="55"/>
      <c r="I161" s="45"/>
      <c r="J161" s="45"/>
      <c r="K161" s="45"/>
      <c r="L161" s="46"/>
      <c r="M161" s="58"/>
      <c r="N161" s="58"/>
      <c r="O161" s="46"/>
      <c r="P161" s="182"/>
      <c r="Q161" s="182"/>
      <c r="R161" s="61"/>
    </row>
    <row r="162" spans="1:18" ht="12.75">
      <c r="A162" s="43"/>
      <c r="B162" s="53"/>
      <c r="C162" s="53" t="s">
        <v>111</v>
      </c>
      <c r="D162" s="49" t="s">
        <v>144</v>
      </c>
      <c r="E162" s="55" t="s">
        <v>112</v>
      </c>
      <c r="F162" s="55"/>
      <c r="G162" s="56" t="s">
        <v>113</v>
      </c>
      <c r="H162" s="55"/>
      <c r="I162" s="60">
        <v>1379</v>
      </c>
      <c r="J162" s="60">
        <f>I162*0.818035295</f>
        <v>1128.070671805</v>
      </c>
      <c r="K162" s="60">
        <f>I162*0.244727087</f>
        <v>337.478652973</v>
      </c>
      <c r="L162" s="46">
        <f>I162*1.062762426</f>
        <v>1465.549385454</v>
      </c>
      <c r="M162" s="58">
        <v>1184.7917563439999</v>
      </c>
      <c r="N162" s="58">
        <f>J162*0.1</f>
        <v>112.80706718050001</v>
      </c>
      <c r="O162" s="46">
        <f>L162*0.1</f>
        <v>146.5549385454</v>
      </c>
      <c r="P162" s="182">
        <f>K162*0.2</f>
        <v>67.4957305946</v>
      </c>
      <c r="Q162" s="182"/>
      <c r="R162" s="61">
        <f>M162+O162</f>
        <v>1331.3466948894</v>
      </c>
    </row>
    <row r="163" spans="1:18" ht="12.75">
      <c r="A163" s="43"/>
      <c r="B163" s="53"/>
      <c r="C163" s="53"/>
      <c r="D163" s="56"/>
      <c r="E163" s="55"/>
      <c r="F163" s="55"/>
      <c r="G163" s="56"/>
      <c r="H163" s="55"/>
      <c r="I163" s="45"/>
      <c r="J163" s="45"/>
      <c r="K163" s="45"/>
      <c r="L163" s="46"/>
      <c r="M163" s="58"/>
      <c r="N163" s="58"/>
      <c r="O163" s="46"/>
      <c r="P163" s="182"/>
      <c r="Q163" s="182"/>
      <c r="R163" s="61"/>
    </row>
    <row r="164" spans="1:18" ht="12.75">
      <c r="A164" s="43" t="s">
        <v>436</v>
      </c>
      <c r="B164" t="s">
        <v>403</v>
      </c>
      <c r="C164" s="207" t="s">
        <v>132</v>
      </c>
      <c r="D164" s="49"/>
      <c r="E164" s="50"/>
      <c r="F164" s="50"/>
      <c r="G164" s="51"/>
      <c r="H164" s="50"/>
      <c r="I164" s="45"/>
      <c r="J164" s="45"/>
      <c r="K164" s="45"/>
      <c r="L164" s="46"/>
      <c r="M164" s="58"/>
      <c r="N164" s="58"/>
      <c r="O164" s="46"/>
      <c r="P164" s="182"/>
      <c r="Q164" s="182"/>
      <c r="R164" s="61"/>
    </row>
    <row r="165" spans="1:18" ht="12.75">
      <c r="A165" s="43"/>
      <c r="B165" s="44"/>
      <c r="C165" s="48"/>
      <c r="D165" s="49"/>
      <c r="E165" s="50"/>
      <c r="F165" s="50"/>
      <c r="G165" s="51"/>
      <c r="H165" s="50"/>
      <c r="I165" s="45"/>
      <c r="J165" s="45"/>
      <c r="K165" s="45"/>
      <c r="L165" s="46"/>
      <c r="M165" s="58"/>
      <c r="N165" s="58"/>
      <c r="O165" s="46"/>
      <c r="P165" s="182"/>
      <c r="Q165" s="182"/>
      <c r="R165" s="61"/>
    </row>
    <row r="166" spans="1:18" ht="12.75">
      <c r="A166" s="43"/>
      <c r="B166" s="53"/>
      <c r="C166" s="53" t="s">
        <v>104</v>
      </c>
      <c r="D166" s="49" t="s">
        <v>133</v>
      </c>
      <c r="E166" s="54"/>
      <c r="F166" s="55"/>
      <c r="G166" s="56"/>
      <c r="H166" s="57"/>
      <c r="I166" s="45"/>
      <c r="J166" s="45"/>
      <c r="K166" s="45"/>
      <c r="L166" s="46"/>
      <c r="M166" s="58"/>
      <c r="N166" s="58"/>
      <c r="O166" s="46"/>
      <c r="P166" s="182"/>
      <c r="Q166" s="182"/>
      <c r="R166" s="61"/>
    </row>
    <row r="167" spans="1:18" ht="12.75">
      <c r="A167" s="43"/>
      <c r="B167" s="53"/>
      <c r="C167" s="53" t="s">
        <v>105</v>
      </c>
      <c r="D167" s="49" t="s">
        <v>128</v>
      </c>
      <c r="E167" s="54"/>
      <c r="F167" s="55"/>
      <c r="G167" s="56"/>
      <c r="H167" s="57"/>
      <c r="I167" s="45"/>
      <c r="J167" s="45"/>
      <c r="K167" s="45"/>
      <c r="L167" s="46"/>
      <c r="M167" s="58"/>
      <c r="N167" s="58"/>
      <c r="O167" s="46"/>
      <c r="P167" s="182"/>
      <c r="Q167" s="182"/>
      <c r="R167" s="61"/>
    </row>
    <row r="168" spans="1:18" ht="12.75">
      <c r="A168" s="43"/>
      <c r="B168" s="53"/>
      <c r="C168" s="53" t="s">
        <v>106</v>
      </c>
      <c r="D168" s="49"/>
      <c r="E168" s="54"/>
      <c r="F168" s="55" t="s">
        <v>107</v>
      </c>
      <c r="G168" s="49" t="s">
        <v>129</v>
      </c>
      <c r="H168" s="57"/>
      <c r="I168" s="45"/>
      <c r="J168" s="45"/>
      <c r="K168" s="45"/>
      <c r="L168" s="46"/>
      <c r="M168" s="58"/>
      <c r="N168" s="58"/>
      <c r="O168" s="46"/>
      <c r="P168" s="182"/>
      <c r="Q168" s="182"/>
      <c r="R168" s="61"/>
    </row>
    <row r="169" spans="1:18" ht="12.75">
      <c r="A169" s="43"/>
      <c r="B169" s="53"/>
      <c r="C169" s="53" t="s">
        <v>8</v>
      </c>
      <c r="D169" s="49" t="s">
        <v>134</v>
      </c>
      <c r="E169" s="54"/>
      <c r="F169" s="55"/>
      <c r="G169" s="56"/>
      <c r="H169" s="57"/>
      <c r="I169" s="45"/>
      <c r="J169" s="45"/>
      <c r="K169" s="45"/>
      <c r="L169" s="46"/>
      <c r="M169" s="58"/>
      <c r="N169" s="58"/>
      <c r="O169" s="46"/>
      <c r="P169" s="182"/>
      <c r="Q169" s="182"/>
      <c r="R169" s="61"/>
    </row>
    <row r="170" spans="1:18" ht="12.75">
      <c r="A170" s="43"/>
      <c r="B170" s="53"/>
      <c r="C170" s="53" t="s">
        <v>110</v>
      </c>
      <c r="D170" s="59" t="s">
        <v>143</v>
      </c>
      <c r="E170" s="54"/>
      <c r="F170" s="55"/>
      <c r="G170" s="56"/>
      <c r="H170" s="57"/>
      <c r="I170" s="45"/>
      <c r="J170" s="45"/>
      <c r="K170" s="45"/>
      <c r="L170" s="46"/>
      <c r="M170" s="58"/>
      <c r="N170" s="58"/>
      <c r="O170" s="46"/>
      <c r="P170" s="182"/>
      <c r="Q170" s="182"/>
      <c r="R170" s="61"/>
    </row>
    <row r="171" spans="1:18" ht="12.75">
      <c r="A171" s="43"/>
      <c r="B171" s="53"/>
      <c r="C171" s="53" t="s">
        <v>111</v>
      </c>
      <c r="D171" s="49" t="s">
        <v>144</v>
      </c>
      <c r="E171" s="55" t="s">
        <v>112</v>
      </c>
      <c r="F171" s="55"/>
      <c r="G171" s="56" t="s">
        <v>113</v>
      </c>
      <c r="H171" s="57"/>
      <c r="I171" s="60">
        <v>1379</v>
      </c>
      <c r="J171" s="60">
        <f>I171*0.818035295</f>
        <v>1128.070671805</v>
      </c>
      <c r="K171" s="60">
        <f>I171*0.244727087</f>
        <v>337.478652973</v>
      </c>
      <c r="L171" s="46">
        <f>I171*1.062762426</f>
        <v>1465.549385454</v>
      </c>
      <c r="M171" s="58">
        <v>1184.7917563439999</v>
      </c>
      <c r="N171" s="58">
        <f>J171*0.1</f>
        <v>112.80706718050001</v>
      </c>
      <c r="O171" s="46">
        <f>L171*0.1</f>
        <v>146.5549385454</v>
      </c>
      <c r="P171" s="182">
        <f>K171*0.2</f>
        <v>67.4957305946</v>
      </c>
      <c r="Q171" s="182"/>
      <c r="R171" s="61">
        <f>M171+O171</f>
        <v>1331.3466948894</v>
      </c>
    </row>
    <row r="172" spans="1:18" ht="12.75">
      <c r="A172" s="43"/>
      <c r="B172" s="53"/>
      <c r="C172" s="53"/>
      <c r="D172" s="49"/>
      <c r="E172" s="55"/>
      <c r="F172" s="55"/>
      <c r="G172" s="56"/>
      <c r="H172" s="57"/>
      <c r="I172" s="60"/>
      <c r="J172" s="60"/>
      <c r="K172" s="60"/>
      <c r="L172" s="46"/>
      <c r="M172" s="58"/>
      <c r="N172" s="58"/>
      <c r="O172" s="46"/>
      <c r="P172" s="182"/>
      <c r="Q172" s="182"/>
      <c r="R172" s="61"/>
    </row>
    <row r="173" spans="1:18" ht="12.75">
      <c r="A173" s="43"/>
      <c r="B173" s="44"/>
      <c r="C173" s="48"/>
      <c r="D173" s="49"/>
      <c r="E173" s="50"/>
      <c r="F173" s="50"/>
      <c r="G173" s="51"/>
      <c r="H173" s="52"/>
      <c r="I173" s="45"/>
      <c r="J173" s="45"/>
      <c r="K173" s="45"/>
      <c r="L173" s="46"/>
      <c r="M173" s="58"/>
      <c r="N173" s="58"/>
      <c r="O173" s="46"/>
      <c r="P173" s="182"/>
      <c r="Q173" s="182"/>
      <c r="R173" s="61"/>
    </row>
    <row r="174" spans="1:18" ht="12.75">
      <c r="A174" s="43"/>
      <c r="B174" s="44"/>
      <c r="C174" s="48"/>
      <c r="D174" s="49"/>
      <c r="E174" s="50"/>
      <c r="F174" s="50"/>
      <c r="G174" s="51"/>
      <c r="H174" s="52"/>
      <c r="I174" s="45"/>
      <c r="J174" s="45"/>
      <c r="K174" s="45"/>
      <c r="L174" s="46"/>
      <c r="M174" s="58"/>
      <c r="N174" s="58"/>
      <c r="O174" s="46"/>
      <c r="P174" s="182"/>
      <c r="Q174" s="182"/>
      <c r="R174" s="61"/>
    </row>
    <row r="175" spans="1:18" ht="12.75">
      <c r="A175" s="43"/>
      <c r="B175" s="53"/>
      <c r="C175" s="53"/>
      <c r="D175" s="49"/>
      <c r="E175" s="54"/>
      <c r="F175" s="55"/>
      <c r="G175" s="56"/>
      <c r="H175" s="57"/>
      <c r="I175" s="45"/>
      <c r="J175" s="45"/>
      <c r="K175" s="45"/>
      <c r="L175" s="46"/>
      <c r="M175" s="58"/>
      <c r="N175" s="58"/>
      <c r="O175" s="46"/>
      <c r="P175" s="182"/>
      <c r="Q175" s="182"/>
      <c r="R175" s="61"/>
    </row>
    <row r="176" spans="1:18" ht="12.75">
      <c r="A176" s="43"/>
      <c r="B176" s="53"/>
      <c r="C176" s="53"/>
      <c r="D176" s="49"/>
      <c r="E176" s="54"/>
      <c r="F176" s="55"/>
      <c r="G176" s="56"/>
      <c r="H176" s="57"/>
      <c r="I176" s="45"/>
      <c r="J176" s="45"/>
      <c r="K176" s="45"/>
      <c r="L176" s="46"/>
      <c r="M176" s="58"/>
      <c r="N176" s="58"/>
      <c r="O176" s="46"/>
      <c r="P176" s="182"/>
      <c r="Q176" s="182"/>
      <c r="R176" s="61"/>
    </row>
    <row r="177" spans="1:18" ht="12.75">
      <c r="A177" s="43"/>
      <c r="B177" s="53"/>
      <c r="C177" s="53"/>
      <c r="D177" s="49"/>
      <c r="E177" s="54"/>
      <c r="F177" s="55"/>
      <c r="G177" s="49"/>
      <c r="H177" s="57"/>
      <c r="I177" s="45"/>
      <c r="J177" s="45"/>
      <c r="K177" s="45"/>
      <c r="L177" s="46"/>
      <c r="M177" s="58"/>
      <c r="N177" s="58"/>
      <c r="O177" s="46"/>
      <c r="P177" s="182"/>
      <c r="Q177" s="182"/>
      <c r="R177" s="61"/>
    </row>
    <row r="178" spans="1:18" ht="12.75">
      <c r="A178" s="43"/>
      <c r="B178" s="53"/>
      <c r="C178" s="53"/>
      <c r="D178" s="49"/>
      <c r="E178" s="54"/>
      <c r="F178" s="55"/>
      <c r="G178" s="56"/>
      <c r="H178" s="57"/>
      <c r="I178" s="45"/>
      <c r="J178" s="45"/>
      <c r="K178" s="45"/>
      <c r="L178" s="46"/>
      <c r="M178" s="58"/>
      <c r="N178" s="58"/>
      <c r="O178" s="46"/>
      <c r="P178" s="182"/>
      <c r="Q178" s="182"/>
      <c r="R178" s="61"/>
    </row>
    <row r="179" spans="1:18" ht="12.75">
      <c r="A179" s="43"/>
      <c r="B179" s="53"/>
      <c r="C179" s="53"/>
      <c r="D179" s="59"/>
      <c r="E179" s="54"/>
      <c r="F179" s="55"/>
      <c r="G179" s="56"/>
      <c r="H179" s="57"/>
      <c r="I179" s="45"/>
      <c r="J179" s="45"/>
      <c r="K179" s="45"/>
      <c r="L179" s="46"/>
      <c r="M179" s="58"/>
      <c r="N179" s="58"/>
      <c r="O179" s="46"/>
      <c r="P179" s="182"/>
      <c r="Q179" s="182"/>
      <c r="R179" s="61"/>
    </row>
    <row r="180" spans="1:18" ht="12.75">
      <c r="A180" s="62"/>
      <c r="B180" s="63"/>
      <c r="C180" s="63"/>
      <c r="D180" s="64"/>
      <c r="E180" s="65"/>
      <c r="F180" s="65"/>
      <c r="G180" s="73"/>
      <c r="H180" s="74"/>
      <c r="I180" s="66"/>
      <c r="J180" s="66"/>
      <c r="K180" s="66"/>
      <c r="L180" s="67"/>
      <c r="M180" s="68"/>
      <c r="N180" s="68"/>
      <c r="O180" s="67"/>
      <c r="P180" s="183"/>
      <c r="Q180" s="183"/>
      <c r="R180" s="69"/>
    </row>
    <row r="191" spans="1:18" ht="12.75">
      <c r="A191" s="21" t="s">
        <v>0</v>
      </c>
      <c r="B191" s="22"/>
      <c r="C191" s="22"/>
      <c r="D191" s="22"/>
      <c r="E191" s="23"/>
      <c r="F191" s="23"/>
      <c r="G191" s="23"/>
      <c r="H191" s="24"/>
      <c r="I191" s="25"/>
      <c r="J191" s="25"/>
      <c r="K191" s="25"/>
      <c r="M191" s="25" t="s">
        <v>100</v>
      </c>
      <c r="O191" s="25"/>
      <c r="P191" s="25" t="s">
        <v>100</v>
      </c>
      <c r="Q191" s="25"/>
      <c r="R191" s="25"/>
    </row>
    <row r="192" spans="1:18" ht="12.75">
      <c r="A192" s="21" t="s">
        <v>2</v>
      </c>
      <c r="B192" s="22"/>
      <c r="C192" s="22"/>
      <c r="D192" s="22"/>
      <c r="E192" s="23"/>
      <c r="F192" s="23"/>
      <c r="G192" s="23"/>
      <c r="H192" s="24"/>
      <c r="I192" s="25"/>
      <c r="J192" s="25"/>
      <c r="K192" s="25"/>
      <c r="M192" s="25" t="s">
        <v>101</v>
      </c>
      <c r="O192" s="25"/>
      <c r="P192" s="25" t="s">
        <v>101</v>
      </c>
      <c r="Q192" s="25"/>
      <c r="R192" s="25"/>
    </row>
    <row r="193" spans="1:18" ht="12.75">
      <c r="A193" s="21" t="s">
        <v>4</v>
      </c>
      <c r="B193" s="22"/>
      <c r="C193" s="22"/>
      <c r="D193" s="23"/>
      <c r="E193" s="23"/>
      <c r="F193" s="23"/>
      <c r="G193" s="23"/>
      <c r="H193" s="24"/>
      <c r="I193" s="26"/>
      <c r="J193" s="26"/>
      <c r="K193" s="26"/>
      <c r="L193" s="26"/>
      <c r="M193" s="26"/>
      <c r="N193" s="26"/>
      <c r="O193" s="26"/>
      <c r="P193" s="26"/>
      <c r="Q193" s="26"/>
      <c r="R193" s="26"/>
    </row>
    <row r="194" spans="1:18" ht="20.25">
      <c r="A194" s="210" t="s">
        <v>479</v>
      </c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</row>
    <row r="195" spans="1:18" ht="12.75">
      <c r="A195" s="27"/>
      <c r="B195" s="23"/>
      <c r="C195" s="23"/>
      <c r="D195" s="23"/>
      <c r="E195" s="23"/>
      <c r="F195" s="23"/>
      <c r="G195" s="23"/>
      <c r="H195" s="24"/>
      <c r="I195" s="26"/>
      <c r="J195" s="26"/>
      <c r="K195" s="26"/>
      <c r="L195" s="26"/>
      <c r="M195" s="26"/>
      <c r="N195" s="26"/>
      <c r="O195" s="26"/>
      <c r="P195" s="26"/>
      <c r="Q195" s="26"/>
      <c r="R195" s="26"/>
    </row>
    <row r="196" spans="1:18" ht="12.75">
      <c r="A196" s="21"/>
      <c r="B196" s="23"/>
      <c r="C196" s="23"/>
      <c r="D196" s="23"/>
      <c r="E196" s="23"/>
      <c r="F196" s="23"/>
      <c r="G196" s="23"/>
      <c r="H196" s="24"/>
      <c r="I196" s="26"/>
      <c r="J196" s="26"/>
      <c r="K196" s="26"/>
      <c r="L196" s="26"/>
      <c r="M196" s="26"/>
      <c r="N196" s="26"/>
      <c r="O196" s="26"/>
      <c r="P196" s="26"/>
      <c r="Q196" s="26"/>
      <c r="R196" s="26"/>
    </row>
    <row r="197" spans="1:18" ht="12.75">
      <c r="A197" s="21" t="s">
        <v>317</v>
      </c>
      <c r="B197" s="22"/>
      <c r="C197" s="22"/>
      <c r="D197" s="22"/>
      <c r="E197" s="22"/>
      <c r="F197" s="22"/>
      <c r="G197" s="22"/>
      <c r="H197" s="22"/>
      <c r="I197" s="21"/>
      <c r="J197" s="21"/>
      <c r="K197" s="21"/>
      <c r="L197" s="26"/>
      <c r="M197" s="26"/>
      <c r="N197" s="26"/>
      <c r="O197" s="26"/>
      <c r="P197" s="26"/>
      <c r="Q197" s="26"/>
      <c r="R197" s="26"/>
    </row>
    <row r="198" spans="1:18" ht="12.75">
      <c r="A198" s="27"/>
      <c r="B198" s="23"/>
      <c r="C198" s="23"/>
      <c r="D198" s="23"/>
      <c r="E198" s="23"/>
      <c r="F198" s="23"/>
      <c r="G198" s="23"/>
      <c r="H198" s="24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12.75">
      <c r="A199" s="27"/>
      <c r="B199" s="23"/>
      <c r="C199" s="23"/>
      <c r="D199" s="23"/>
      <c r="E199" s="23"/>
      <c r="F199" s="23"/>
      <c r="G199" s="23"/>
      <c r="H199" s="24"/>
      <c r="I199" s="26"/>
      <c r="J199" s="26"/>
      <c r="K199" s="26"/>
      <c r="L199" s="26"/>
      <c r="M199" s="26"/>
      <c r="N199" s="26"/>
      <c r="O199" s="26"/>
      <c r="P199" s="26"/>
      <c r="Q199" s="26"/>
      <c r="R199" s="26"/>
    </row>
    <row r="200" spans="1:18" ht="12.75">
      <c r="A200" s="28"/>
      <c r="B200" s="29"/>
      <c r="C200" s="30"/>
      <c r="D200" s="29"/>
      <c r="E200" s="29"/>
      <c r="F200" s="29"/>
      <c r="G200" s="29"/>
      <c r="H200" s="31"/>
      <c r="I200" s="32" t="s">
        <v>5</v>
      </c>
      <c r="J200" s="32" t="s">
        <v>5</v>
      </c>
      <c r="K200" s="32" t="s">
        <v>318</v>
      </c>
      <c r="L200" s="32" t="s">
        <v>5</v>
      </c>
      <c r="M200" s="32" t="s">
        <v>7</v>
      </c>
      <c r="N200" s="32" t="s">
        <v>323</v>
      </c>
      <c r="O200" s="32" t="s">
        <v>8</v>
      </c>
      <c r="P200" s="32" t="s">
        <v>318</v>
      </c>
      <c r="Q200" s="32" t="s">
        <v>318</v>
      </c>
      <c r="R200" s="32" t="s">
        <v>7</v>
      </c>
    </row>
    <row r="201" spans="1:18" ht="12.75">
      <c r="A201" s="33" t="s">
        <v>9</v>
      </c>
      <c r="B201" s="34" t="s">
        <v>10</v>
      </c>
      <c r="C201" s="35" t="s">
        <v>102</v>
      </c>
      <c r="D201" s="34"/>
      <c r="E201" s="34"/>
      <c r="F201" s="34"/>
      <c r="G201" s="34"/>
      <c r="H201" s="34"/>
      <c r="I201" s="36" t="s">
        <v>103</v>
      </c>
      <c r="J201" s="36" t="s">
        <v>13</v>
      </c>
      <c r="K201" s="36" t="s">
        <v>321</v>
      </c>
      <c r="L201" s="37" t="s">
        <v>13</v>
      </c>
      <c r="M201" s="37" t="s">
        <v>14</v>
      </c>
      <c r="N201" s="36" t="s">
        <v>320</v>
      </c>
      <c r="O201" s="37" t="s">
        <v>15</v>
      </c>
      <c r="P201" s="184">
        <v>2005</v>
      </c>
      <c r="Q201" s="36"/>
      <c r="R201" s="37" t="s">
        <v>14</v>
      </c>
    </row>
    <row r="202" spans="1:18" ht="12.75">
      <c r="A202" s="38"/>
      <c r="B202" s="39"/>
      <c r="C202" s="40"/>
      <c r="D202" s="39"/>
      <c r="E202" s="39"/>
      <c r="F202" s="39"/>
      <c r="G202" s="39"/>
      <c r="H202" s="39"/>
      <c r="I202" s="41" t="s">
        <v>16</v>
      </c>
      <c r="J202" s="41"/>
      <c r="K202" s="41"/>
      <c r="L202" s="42" t="s">
        <v>480</v>
      </c>
      <c r="M202" s="42" t="s">
        <v>322</v>
      </c>
      <c r="N202" s="42">
        <v>2006</v>
      </c>
      <c r="O202" s="42" t="s">
        <v>480</v>
      </c>
      <c r="P202" s="185">
        <v>2006</v>
      </c>
      <c r="Q202" s="41"/>
      <c r="R202" s="42" t="s">
        <v>480</v>
      </c>
    </row>
    <row r="203" spans="1:18" ht="12.75">
      <c r="A203" s="43" t="s">
        <v>437</v>
      </c>
      <c r="B203" t="s">
        <v>447</v>
      </c>
      <c r="C203" s="207" t="s">
        <v>132</v>
      </c>
      <c r="D203" s="49"/>
      <c r="E203" s="50"/>
      <c r="F203" s="50"/>
      <c r="G203" s="51"/>
      <c r="H203" s="52"/>
      <c r="I203" s="45"/>
      <c r="J203" s="45"/>
      <c r="K203" s="45"/>
      <c r="L203" s="46"/>
      <c r="M203" s="58"/>
      <c r="N203" s="58"/>
      <c r="O203" s="46"/>
      <c r="P203" s="182"/>
      <c r="Q203" s="182"/>
      <c r="R203" s="61"/>
    </row>
    <row r="204" spans="1:18" ht="12.75">
      <c r="A204" s="43"/>
      <c r="B204" s="44"/>
      <c r="C204" s="48"/>
      <c r="D204" s="49"/>
      <c r="E204" s="50"/>
      <c r="F204" s="50"/>
      <c r="G204" s="51"/>
      <c r="H204" s="52"/>
      <c r="I204" s="45"/>
      <c r="J204" s="45"/>
      <c r="K204" s="45"/>
      <c r="L204" s="46"/>
      <c r="M204" s="58"/>
      <c r="N204" s="58"/>
      <c r="O204" s="46"/>
      <c r="P204" s="182"/>
      <c r="Q204" s="182"/>
      <c r="R204" s="61"/>
    </row>
    <row r="205" spans="1:18" ht="12.75">
      <c r="A205" s="43"/>
      <c r="B205" s="53"/>
      <c r="C205" s="53" t="s">
        <v>104</v>
      </c>
      <c r="D205" s="49" t="s">
        <v>133</v>
      </c>
      <c r="E205" s="54"/>
      <c r="F205" s="55"/>
      <c r="G205" s="56"/>
      <c r="H205" s="57"/>
      <c r="I205" s="45"/>
      <c r="J205" s="45"/>
      <c r="K205" s="45"/>
      <c r="L205" s="46"/>
      <c r="M205" s="58"/>
      <c r="N205" s="58"/>
      <c r="O205" s="46"/>
      <c r="P205" s="182"/>
      <c r="Q205" s="182"/>
      <c r="R205" s="61"/>
    </row>
    <row r="206" spans="1:18" ht="12.75">
      <c r="A206" s="43"/>
      <c r="B206" s="53"/>
      <c r="C206" s="53" t="s">
        <v>105</v>
      </c>
      <c r="D206" s="49" t="s">
        <v>128</v>
      </c>
      <c r="E206" s="54"/>
      <c r="F206" s="55"/>
      <c r="G206" s="56"/>
      <c r="H206" s="57"/>
      <c r="I206" s="45"/>
      <c r="J206" s="45"/>
      <c r="K206" s="45"/>
      <c r="L206" s="46"/>
      <c r="M206" s="58"/>
      <c r="N206" s="58"/>
      <c r="O206" s="46"/>
      <c r="P206" s="182"/>
      <c r="Q206" s="182"/>
      <c r="R206" s="61"/>
    </row>
    <row r="207" spans="1:18" ht="12.75">
      <c r="A207" s="43"/>
      <c r="B207" s="53"/>
      <c r="C207" s="53" t="s">
        <v>106</v>
      </c>
      <c r="D207" s="49"/>
      <c r="E207" s="54"/>
      <c r="F207" s="55" t="s">
        <v>107</v>
      </c>
      <c r="G207" s="49" t="s">
        <v>129</v>
      </c>
      <c r="H207" s="57"/>
      <c r="I207" s="45"/>
      <c r="J207" s="45"/>
      <c r="K207" s="45"/>
      <c r="L207" s="46"/>
      <c r="M207" s="58"/>
      <c r="N207" s="58"/>
      <c r="O207" s="46"/>
      <c r="P207" s="182"/>
      <c r="Q207" s="182"/>
      <c r="R207" s="61"/>
    </row>
    <row r="208" spans="1:18" ht="12.75">
      <c r="A208" s="43"/>
      <c r="B208" s="53"/>
      <c r="C208" s="53" t="s">
        <v>8</v>
      </c>
      <c r="D208" s="49" t="s">
        <v>134</v>
      </c>
      <c r="E208" s="54"/>
      <c r="F208" s="55"/>
      <c r="G208" s="56"/>
      <c r="H208" s="57"/>
      <c r="I208" s="45"/>
      <c r="J208" s="45"/>
      <c r="K208" s="45"/>
      <c r="L208" s="46"/>
      <c r="M208" s="58"/>
      <c r="N208" s="58"/>
      <c r="O208" s="46"/>
      <c r="P208" s="182"/>
      <c r="Q208" s="182"/>
      <c r="R208" s="61"/>
    </row>
    <row r="209" spans="1:18" ht="12.75">
      <c r="A209" s="43"/>
      <c r="B209" s="43"/>
      <c r="C209" s="53" t="s">
        <v>110</v>
      </c>
      <c r="D209" s="59" t="s">
        <v>143</v>
      </c>
      <c r="E209" s="54"/>
      <c r="F209" s="55"/>
      <c r="G209" s="56"/>
      <c r="H209" s="57"/>
      <c r="I209" s="45"/>
      <c r="J209" s="45"/>
      <c r="K209" s="45"/>
      <c r="L209" s="46"/>
      <c r="M209" s="58"/>
      <c r="N209" s="58"/>
      <c r="O209" s="46"/>
      <c r="P209" s="182"/>
      <c r="Q209" s="182"/>
      <c r="R209" s="61"/>
    </row>
    <row r="210" spans="1:18" ht="12.75">
      <c r="A210" s="43"/>
      <c r="B210" s="53"/>
      <c r="C210" s="53" t="s">
        <v>111</v>
      </c>
      <c r="D210" s="49" t="s">
        <v>144</v>
      </c>
      <c r="E210" s="55" t="s">
        <v>112</v>
      </c>
      <c r="F210" s="55"/>
      <c r="G210" s="56" t="s">
        <v>113</v>
      </c>
      <c r="H210" s="57"/>
      <c r="I210" s="60">
        <v>1379</v>
      </c>
      <c r="J210" s="60">
        <f>I210*0.818035295</f>
        <v>1128.070671805</v>
      </c>
      <c r="K210" s="60">
        <f>I210*0.244727087</f>
        <v>337.478652973</v>
      </c>
      <c r="L210" s="46">
        <f>I210*1.062762426</f>
        <v>1465.549385454</v>
      </c>
      <c r="M210" s="58">
        <v>1184.7917563439999</v>
      </c>
      <c r="N210" s="58">
        <f>J210*0.1</f>
        <v>112.80706718050001</v>
      </c>
      <c r="O210" s="46">
        <f>L210*0.1</f>
        <v>146.5549385454</v>
      </c>
      <c r="P210" s="182">
        <f>K210*0.2</f>
        <v>67.4957305946</v>
      </c>
      <c r="Q210" s="182"/>
      <c r="R210" s="61">
        <f>M210+O210</f>
        <v>1331.3466948894</v>
      </c>
    </row>
    <row r="211" spans="1:18" ht="12.75">
      <c r="A211" s="43"/>
      <c r="B211" s="53"/>
      <c r="C211" s="53"/>
      <c r="D211" s="56"/>
      <c r="E211" s="55"/>
      <c r="F211" s="55"/>
      <c r="G211" s="56"/>
      <c r="H211" s="57"/>
      <c r="I211" s="45"/>
      <c r="J211" s="45"/>
      <c r="K211" s="45"/>
      <c r="L211" s="46"/>
      <c r="M211" s="58"/>
      <c r="N211" s="58"/>
      <c r="O211" s="46"/>
      <c r="P211" s="182"/>
      <c r="Q211" s="182"/>
      <c r="R211" s="61"/>
    </row>
    <row r="212" spans="1:18" ht="12.75">
      <c r="A212" s="43" t="s">
        <v>438</v>
      </c>
      <c r="B212" t="s">
        <v>448</v>
      </c>
      <c r="C212" s="207" t="s">
        <v>132</v>
      </c>
      <c r="D212" s="49"/>
      <c r="E212" s="50"/>
      <c r="F212" s="50"/>
      <c r="G212" s="51"/>
      <c r="H212" s="52"/>
      <c r="I212" s="45"/>
      <c r="J212" s="45"/>
      <c r="K212" s="45"/>
      <c r="L212" s="46"/>
      <c r="M212" s="58"/>
      <c r="N212" s="58"/>
      <c r="O212" s="46"/>
      <c r="P212" s="182"/>
      <c r="Q212" s="182"/>
      <c r="R212" s="61"/>
    </row>
    <row r="213" spans="1:18" ht="12.75">
      <c r="A213" s="43"/>
      <c r="B213" s="44"/>
      <c r="C213" s="48"/>
      <c r="D213" s="49"/>
      <c r="E213" s="50"/>
      <c r="F213" s="50"/>
      <c r="G213" s="51"/>
      <c r="H213" s="52"/>
      <c r="I213" s="45"/>
      <c r="J213" s="45"/>
      <c r="K213" s="45"/>
      <c r="L213" s="46"/>
      <c r="M213" s="58"/>
      <c r="N213" s="58"/>
      <c r="O213" s="46"/>
      <c r="P213" s="182"/>
      <c r="Q213" s="182"/>
      <c r="R213" s="61"/>
    </row>
    <row r="214" spans="1:18" ht="12.75">
      <c r="A214" s="43"/>
      <c r="B214" s="53"/>
      <c r="C214" s="53" t="s">
        <v>104</v>
      </c>
      <c r="D214" s="49" t="s">
        <v>133</v>
      </c>
      <c r="E214" s="54"/>
      <c r="F214" s="55"/>
      <c r="G214" s="56"/>
      <c r="H214" s="57"/>
      <c r="I214" s="45"/>
      <c r="J214" s="45"/>
      <c r="K214" s="45"/>
      <c r="L214" s="46"/>
      <c r="M214" s="58"/>
      <c r="N214" s="58"/>
      <c r="O214" s="46"/>
      <c r="P214" s="182"/>
      <c r="Q214" s="182"/>
      <c r="R214" s="61"/>
    </row>
    <row r="215" spans="1:18" ht="12.75">
      <c r="A215" s="43"/>
      <c r="B215" s="53"/>
      <c r="C215" s="53" t="s">
        <v>105</v>
      </c>
      <c r="D215" s="49" t="s">
        <v>128</v>
      </c>
      <c r="E215" s="54"/>
      <c r="F215" s="55"/>
      <c r="G215" s="56"/>
      <c r="H215" s="57"/>
      <c r="I215" s="45"/>
      <c r="J215" s="45"/>
      <c r="K215" s="45"/>
      <c r="L215" s="46"/>
      <c r="M215" s="58"/>
      <c r="N215" s="58"/>
      <c r="O215" s="46"/>
      <c r="P215" s="182"/>
      <c r="Q215" s="182"/>
      <c r="R215" s="61"/>
    </row>
    <row r="216" spans="1:18" ht="12.75">
      <c r="A216" s="43"/>
      <c r="B216" s="53"/>
      <c r="C216" s="53" t="s">
        <v>106</v>
      </c>
      <c r="D216" s="49"/>
      <c r="E216" s="54"/>
      <c r="F216" s="55" t="s">
        <v>107</v>
      </c>
      <c r="G216" s="49" t="s">
        <v>129</v>
      </c>
      <c r="H216" s="57"/>
      <c r="I216" s="45"/>
      <c r="J216" s="45"/>
      <c r="K216" s="45"/>
      <c r="L216" s="46"/>
      <c r="M216" s="58"/>
      <c r="N216" s="58"/>
      <c r="O216" s="46"/>
      <c r="P216" s="182"/>
      <c r="Q216" s="182"/>
      <c r="R216" s="61"/>
    </row>
    <row r="217" spans="1:18" ht="12.75">
      <c r="A217" s="43"/>
      <c r="B217" s="53"/>
      <c r="C217" s="53" t="s">
        <v>8</v>
      </c>
      <c r="D217" s="49" t="s">
        <v>140</v>
      </c>
      <c r="E217" s="54"/>
      <c r="F217" s="55"/>
      <c r="G217" s="56"/>
      <c r="H217" s="57"/>
      <c r="I217" s="45"/>
      <c r="J217" s="45"/>
      <c r="K217" s="45"/>
      <c r="L217" s="46"/>
      <c r="M217" s="58"/>
      <c r="N217" s="58"/>
      <c r="O217" s="46"/>
      <c r="P217" s="182"/>
      <c r="Q217" s="182"/>
      <c r="R217" s="61"/>
    </row>
    <row r="218" spans="1:18" ht="12.75">
      <c r="A218" s="43"/>
      <c r="B218" s="53"/>
      <c r="C218" s="53" t="s">
        <v>110</v>
      </c>
      <c r="D218" s="59" t="s">
        <v>145</v>
      </c>
      <c r="E218" s="54"/>
      <c r="F218" s="55"/>
      <c r="G218" s="56"/>
      <c r="H218" s="57"/>
      <c r="I218" s="45"/>
      <c r="J218" s="45"/>
      <c r="K218" s="45"/>
      <c r="L218" s="46"/>
      <c r="M218" s="58"/>
      <c r="N218" s="58"/>
      <c r="O218" s="46"/>
      <c r="P218" s="182"/>
      <c r="Q218" s="182"/>
      <c r="R218" s="61"/>
    </row>
    <row r="219" spans="1:18" ht="12.75">
      <c r="A219" s="43"/>
      <c r="B219" s="53"/>
      <c r="C219" s="53" t="s">
        <v>111</v>
      </c>
      <c r="D219" s="49" t="s">
        <v>146</v>
      </c>
      <c r="E219" s="55" t="s">
        <v>112</v>
      </c>
      <c r="F219" s="55"/>
      <c r="G219" s="56" t="s">
        <v>113</v>
      </c>
      <c r="H219" s="57"/>
      <c r="I219" s="60">
        <v>1230.22</v>
      </c>
      <c r="J219" s="60">
        <f>I219*0.818035295</f>
        <v>1006.3633806149</v>
      </c>
      <c r="K219" s="60">
        <f>I219*0.244727087</f>
        <v>301.06815696914003</v>
      </c>
      <c r="L219" s="46">
        <f>I219*1.062762426</f>
        <v>1307.4315917137199</v>
      </c>
      <c r="M219" s="58">
        <v>1056.96484009392</v>
      </c>
      <c r="N219" s="58">
        <f>J219*0.1</f>
        <v>100.63633806149001</v>
      </c>
      <c r="O219" s="46">
        <f>L219*0.1</f>
        <v>130.74315917137199</v>
      </c>
      <c r="P219" s="182">
        <f>K219*0.2</f>
        <v>60.21363139382801</v>
      </c>
      <c r="Q219" s="182"/>
      <c r="R219" s="61">
        <f>M219+O219</f>
        <v>1187.707999265292</v>
      </c>
    </row>
    <row r="220" spans="1:18" ht="12.75">
      <c r="A220" s="43"/>
      <c r="B220" s="53"/>
      <c r="C220" s="53"/>
      <c r="D220" s="56"/>
      <c r="E220" s="55"/>
      <c r="F220" s="55"/>
      <c r="G220" s="56"/>
      <c r="H220" s="57"/>
      <c r="I220" s="45"/>
      <c r="J220" s="45"/>
      <c r="K220" s="45"/>
      <c r="L220" s="46"/>
      <c r="M220" s="58"/>
      <c r="N220" s="58"/>
      <c r="O220" s="46"/>
      <c r="P220" s="182"/>
      <c r="Q220" s="182"/>
      <c r="R220" s="61"/>
    </row>
    <row r="221" spans="1:18" ht="12.75">
      <c r="A221" s="43" t="s">
        <v>439</v>
      </c>
      <c r="B221" t="s">
        <v>398</v>
      </c>
      <c r="C221" s="207" t="s">
        <v>147</v>
      </c>
      <c r="D221" s="49"/>
      <c r="E221" s="50"/>
      <c r="F221" s="50"/>
      <c r="G221" s="51"/>
      <c r="H221" s="52"/>
      <c r="I221" s="45"/>
      <c r="J221" s="45"/>
      <c r="K221" s="45"/>
      <c r="L221" s="46"/>
      <c r="M221" s="47"/>
      <c r="N221" s="47"/>
      <c r="O221" s="46"/>
      <c r="P221" s="182"/>
      <c r="Q221" s="182"/>
      <c r="R221" s="61"/>
    </row>
    <row r="222" spans="1:18" ht="12.75">
      <c r="A222" s="43"/>
      <c r="B222" s="44"/>
      <c r="C222" s="48"/>
      <c r="D222" s="49"/>
      <c r="E222" s="50"/>
      <c r="F222" s="50"/>
      <c r="G222" s="51"/>
      <c r="H222" s="52"/>
      <c r="I222" s="45"/>
      <c r="J222" s="45"/>
      <c r="K222" s="45"/>
      <c r="L222" s="46"/>
      <c r="M222" s="47"/>
      <c r="N222" s="47"/>
      <c r="O222" s="46"/>
      <c r="P222" s="182"/>
      <c r="Q222" s="182"/>
      <c r="R222" s="61"/>
    </row>
    <row r="223" spans="1:18" ht="12.75">
      <c r="A223" s="43"/>
      <c r="B223" s="53"/>
      <c r="C223" s="53" t="s">
        <v>104</v>
      </c>
      <c r="D223" s="49" t="s">
        <v>127</v>
      </c>
      <c r="E223" s="54"/>
      <c r="F223" s="55"/>
      <c r="G223" s="56"/>
      <c r="H223" s="57"/>
      <c r="I223" s="45"/>
      <c r="J223" s="45"/>
      <c r="K223" s="45"/>
      <c r="L223" s="46"/>
      <c r="M223" s="47"/>
      <c r="N223" s="47"/>
      <c r="O223" s="46"/>
      <c r="P223" s="182"/>
      <c r="Q223" s="182"/>
      <c r="R223" s="61"/>
    </row>
    <row r="224" spans="1:18" ht="12.75">
      <c r="A224" s="43"/>
      <c r="B224" s="53"/>
      <c r="C224" s="53" t="s">
        <v>105</v>
      </c>
      <c r="D224" s="49" t="s">
        <v>128</v>
      </c>
      <c r="E224" s="54"/>
      <c r="F224" s="55"/>
      <c r="G224" s="56"/>
      <c r="H224" s="57"/>
      <c r="I224" s="45"/>
      <c r="J224" s="45"/>
      <c r="K224" s="45"/>
      <c r="L224" s="46"/>
      <c r="M224" s="47"/>
      <c r="N224" s="47"/>
      <c r="O224" s="46"/>
      <c r="P224" s="182"/>
      <c r="Q224" s="182"/>
      <c r="R224" s="61"/>
    </row>
    <row r="225" spans="1:18" ht="12.75">
      <c r="A225" s="43"/>
      <c r="B225" s="53"/>
      <c r="C225" s="53" t="s">
        <v>106</v>
      </c>
      <c r="D225" s="49"/>
      <c r="E225" s="54"/>
      <c r="F225" s="55" t="s">
        <v>107</v>
      </c>
      <c r="G225" s="49" t="s">
        <v>129</v>
      </c>
      <c r="H225" s="57"/>
      <c r="I225" s="45"/>
      <c r="J225" s="45"/>
      <c r="K225" s="45"/>
      <c r="L225" s="46"/>
      <c r="M225" s="47"/>
      <c r="N225" s="47"/>
      <c r="O225" s="46"/>
      <c r="P225" s="182"/>
      <c r="Q225" s="182"/>
      <c r="R225" s="61"/>
    </row>
    <row r="226" spans="1:18" ht="12.75">
      <c r="A226" s="43"/>
      <c r="B226" s="53"/>
      <c r="C226" s="53" t="s">
        <v>8</v>
      </c>
      <c r="D226" s="49" t="s">
        <v>140</v>
      </c>
      <c r="E226" s="54"/>
      <c r="F226" s="55"/>
      <c r="G226" s="56"/>
      <c r="H226" s="57"/>
      <c r="I226" s="45"/>
      <c r="J226" s="45"/>
      <c r="K226" s="45"/>
      <c r="L226" s="46"/>
      <c r="M226" s="47"/>
      <c r="N226" s="47"/>
      <c r="O226" s="46"/>
      <c r="P226" s="182"/>
      <c r="Q226" s="182"/>
      <c r="R226" s="61"/>
    </row>
    <row r="227" spans="1:18" ht="12.75">
      <c r="A227" s="43"/>
      <c r="B227" s="53"/>
      <c r="C227" s="53" t="s">
        <v>110</v>
      </c>
      <c r="D227" s="59" t="s">
        <v>148</v>
      </c>
      <c r="E227" s="54"/>
      <c r="F227" s="55"/>
      <c r="G227" s="56"/>
      <c r="H227" s="57"/>
      <c r="I227" s="45"/>
      <c r="J227" s="45"/>
      <c r="K227" s="45"/>
      <c r="L227" s="46"/>
      <c r="M227" s="47"/>
      <c r="N227" s="47"/>
      <c r="O227" s="46"/>
      <c r="P227" s="182"/>
      <c r="Q227" s="182"/>
      <c r="R227" s="61"/>
    </row>
    <row r="228" spans="1:18" ht="12.75">
      <c r="A228" s="43"/>
      <c r="B228" s="53"/>
      <c r="C228" s="53" t="s">
        <v>111</v>
      </c>
      <c r="D228" s="49" t="s">
        <v>149</v>
      </c>
      <c r="E228" s="55" t="s">
        <v>112</v>
      </c>
      <c r="F228" s="55"/>
      <c r="G228" s="56" t="s">
        <v>113</v>
      </c>
      <c r="H228" s="57"/>
      <c r="I228" s="60">
        <v>2582.5</v>
      </c>
      <c r="J228" s="60">
        <f>I228*0.818035295</f>
        <v>2112.5761493375003</v>
      </c>
      <c r="K228" s="60">
        <f>I228*0.244727087</f>
        <v>632.0077021775</v>
      </c>
      <c r="L228" s="46">
        <f>I228*1.062762426</f>
        <v>2744.5839651449996</v>
      </c>
      <c r="M228" s="58">
        <v>2218.79964522</v>
      </c>
      <c r="N228" s="58">
        <f>J228*0.1</f>
        <v>211.25761493375003</v>
      </c>
      <c r="O228" s="46">
        <f>L228*0.1</f>
        <v>274.45839651449995</v>
      </c>
      <c r="P228" s="182">
        <f>K228*0.2</f>
        <v>126.40154043550001</v>
      </c>
      <c r="Q228" s="182"/>
      <c r="R228" s="61">
        <f>M228+O228</f>
        <v>2493.2580417345</v>
      </c>
    </row>
    <row r="229" spans="1:18" ht="12.75">
      <c r="A229" s="43"/>
      <c r="B229" s="53"/>
      <c r="C229" s="53"/>
      <c r="D229" s="56"/>
      <c r="E229" s="55"/>
      <c r="F229" s="55"/>
      <c r="G229" s="56"/>
      <c r="H229" s="57"/>
      <c r="I229" s="45"/>
      <c r="J229" s="45"/>
      <c r="K229" s="45"/>
      <c r="L229" s="46"/>
      <c r="M229" s="58"/>
      <c r="N229" s="58"/>
      <c r="O229" s="46"/>
      <c r="P229" s="182"/>
      <c r="Q229" s="182"/>
      <c r="R229" s="61"/>
    </row>
    <row r="230" spans="1:18" ht="12.75">
      <c r="A230" s="43" t="s">
        <v>440</v>
      </c>
      <c r="B230" t="s">
        <v>449</v>
      </c>
      <c r="C230" s="207" t="s">
        <v>147</v>
      </c>
      <c r="D230" s="49"/>
      <c r="E230" s="50"/>
      <c r="F230" s="50"/>
      <c r="G230" s="51"/>
      <c r="H230" s="52"/>
      <c r="I230" s="45"/>
      <c r="J230" s="45"/>
      <c r="K230" s="45"/>
      <c r="L230" s="46"/>
      <c r="M230" s="58"/>
      <c r="N230" s="58"/>
      <c r="O230" s="46"/>
      <c r="P230" s="182"/>
      <c r="Q230" s="182"/>
      <c r="R230" s="61"/>
    </row>
    <row r="231" spans="1:18" ht="12.75">
      <c r="A231" s="43"/>
      <c r="B231" s="44"/>
      <c r="C231" s="48"/>
      <c r="D231" s="49"/>
      <c r="E231" s="50"/>
      <c r="F231" s="50"/>
      <c r="G231" s="51"/>
      <c r="H231" s="52"/>
      <c r="I231" s="45"/>
      <c r="J231" s="45"/>
      <c r="K231" s="45"/>
      <c r="L231" s="46"/>
      <c r="M231" s="58"/>
      <c r="N231" s="58"/>
      <c r="O231" s="46"/>
      <c r="P231" s="182"/>
      <c r="Q231" s="182"/>
      <c r="R231" s="61"/>
    </row>
    <row r="232" spans="1:18" ht="12.75">
      <c r="A232" s="43"/>
      <c r="B232" s="53"/>
      <c r="C232" s="53" t="s">
        <v>104</v>
      </c>
      <c r="D232" s="49" t="s">
        <v>127</v>
      </c>
      <c r="E232" s="54"/>
      <c r="F232" s="55"/>
      <c r="G232" s="56"/>
      <c r="H232" s="57"/>
      <c r="I232" s="45"/>
      <c r="J232" s="45"/>
      <c r="K232" s="45"/>
      <c r="L232" s="46"/>
      <c r="M232" s="58"/>
      <c r="N232" s="58"/>
      <c r="O232" s="46"/>
      <c r="P232" s="182"/>
      <c r="Q232" s="182"/>
      <c r="R232" s="61"/>
    </row>
    <row r="233" spans="1:18" ht="12.75">
      <c r="A233" s="43"/>
      <c r="B233" s="53"/>
      <c r="C233" s="53" t="s">
        <v>105</v>
      </c>
      <c r="D233" s="49" t="s">
        <v>128</v>
      </c>
      <c r="E233" s="54"/>
      <c r="F233" s="55"/>
      <c r="G233" s="56"/>
      <c r="H233" s="57"/>
      <c r="I233" s="45"/>
      <c r="J233" s="45"/>
      <c r="K233" s="45"/>
      <c r="L233" s="46"/>
      <c r="M233" s="58"/>
      <c r="N233" s="58"/>
      <c r="O233" s="46"/>
      <c r="P233" s="182"/>
      <c r="Q233" s="182"/>
      <c r="R233" s="61"/>
    </row>
    <row r="234" spans="1:18" ht="12.75">
      <c r="A234" s="43"/>
      <c r="B234" s="53"/>
      <c r="C234" s="53" t="s">
        <v>106</v>
      </c>
      <c r="D234" s="49"/>
      <c r="E234" s="54"/>
      <c r="F234" s="55" t="s">
        <v>107</v>
      </c>
      <c r="G234" s="49" t="s">
        <v>129</v>
      </c>
      <c r="H234" s="57"/>
      <c r="I234" s="45"/>
      <c r="J234" s="45"/>
      <c r="K234" s="45"/>
      <c r="L234" s="46"/>
      <c r="M234" s="58"/>
      <c r="N234" s="58"/>
      <c r="O234" s="46"/>
      <c r="P234" s="182"/>
      <c r="Q234" s="182"/>
      <c r="R234" s="61"/>
    </row>
    <row r="235" spans="1:18" ht="12.75">
      <c r="A235" s="43"/>
      <c r="B235" s="53"/>
      <c r="C235" s="53" t="s">
        <v>8</v>
      </c>
      <c r="D235" s="49" t="s">
        <v>140</v>
      </c>
      <c r="E235" s="54"/>
      <c r="F235" s="55"/>
      <c r="G235" s="56"/>
      <c r="H235" s="57"/>
      <c r="I235" s="45"/>
      <c r="J235" s="45"/>
      <c r="K235" s="45"/>
      <c r="L235" s="46"/>
      <c r="M235" s="58"/>
      <c r="N235" s="58"/>
      <c r="O235" s="46"/>
      <c r="P235" s="182"/>
      <c r="Q235" s="182"/>
      <c r="R235" s="61"/>
    </row>
    <row r="236" spans="1:18" ht="12.75">
      <c r="A236" s="43"/>
      <c r="B236" s="53"/>
      <c r="C236" s="53" t="s">
        <v>110</v>
      </c>
      <c r="D236" s="59" t="s">
        <v>148</v>
      </c>
      <c r="E236" s="54"/>
      <c r="F236" s="55"/>
      <c r="G236" s="56"/>
      <c r="H236" s="57"/>
      <c r="I236" s="45"/>
      <c r="J236" s="45"/>
      <c r="K236" s="45"/>
      <c r="L236" s="46"/>
      <c r="M236" s="58"/>
      <c r="N236" s="58"/>
      <c r="O236" s="46"/>
      <c r="P236" s="182"/>
      <c r="Q236" s="182"/>
      <c r="R236" s="61"/>
    </row>
    <row r="237" spans="1:18" ht="12.75">
      <c r="A237" s="43"/>
      <c r="B237" s="53"/>
      <c r="C237" s="53" t="s">
        <v>111</v>
      </c>
      <c r="D237" s="49" t="s">
        <v>149</v>
      </c>
      <c r="E237" s="55" t="s">
        <v>112</v>
      </c>
      <c r="F237" s="55"/>
      <c r="G237" s="56" t="s">
        <v>113</v>
      </c>
      <c r="H237" s="57"/>
      <c r="I237" s="60">
        <v>2582.5</v>
      </c>
      <c r="J237" s="60">
        <f>I237*0.818035295</f>
        <v>2112.5761493375003</v>
      </c>
      <c r="K237" s="60">
        <f>I237*0.244727087</f>
        <v>632.0077021775</v>
      </c>
      <c r="L237" s="46">
        <f>I237*1.062762426</f>
        <v>2744.5839651449996</v>
      </c>
      <c r="M237" s="58">
        <v>2218.79964522</v>
      </c>
      <c r="N237" s="58">
        <f>J237*0.1</f>
        <v>211.25761493375003</v>
      </c>
      <c r="O237" s="46">
        <f>L237*0.1</f>
        <v>274.45839651449995</v>
      </c>
      <c r="P237" s="182">
        <f>K237*0.2</f>
        <v>126.40154043550001</v>
      </c>
      <c r="Q237" s="182"/>
      <c r="R237" s="61">
        <f>M237+O237</f>
        <v>2493.2580417345</v>
      </c>
    </row>
    <row r="238" spans="1:18" ht="12.75">
      <c r="A238" s="43"/>
      <c r="B238" s="53"/>
      <c r="C238" s="53"/>
      <c r="D238" s="49"/>
      <c r="E238" s="55"/>
      <c r="F238" s="55"/>
      <c r="G238" s="56"/>
      <c r="H238" s="57"/>
      <c r="I238" s="60"/>
      <c r="J238" s="60"/>
      <c r="K238" s="60"/>
      <c r="L238" s="46"/>
      <c r="M238" s="58"/>
      <c r="N238" s="58"/>
      <c r="O238" s="46"/>
      <c r="P238" s="182"/>
      <c r="Q238" s="182"/>
      <c r="R238" s="61"/>
    </row>
    <row r="239" spans="1:18" ht="12.75">
      <c r="A239" s="43"/>
      <c r="B239" s="44"/>
      <c r="C239" s="48"/>
      <c r="D239" s="49"/>
      <c r="E239" s="50"/>
      <c r="F239" s="50"/>
      <c r="G239" s="51"/>
      <c r="H239" s="52"/>
      <c r="I239" s="45"/>
      <c r="J239" s="45"/>
      <c r="K239" s="45"/>
      <c r="L239" s="46"/>
      <c r="M239" s="58"/>
      <c r="N239" s="58"/>
      <c r="O239" s="46"/>
      <c r="P239" s="182"/>
      <c r="Q239" s="182"/>
      <c r="R239" s="61"/>
    </row>
    <row r="240" spans="1:18" ht="12.75">
      <c r="A240" s="43"/>
      <c r="B240" s="44"/>
      <c r="C240" s="48"/>
      <c r="D240" s="49"/>
      <c r="E240" s="50"/>
      <c r="F240" s="50"/>
      <c r="G240" s="51"/>
      <c r="H240" s="52"/>
      <c r="I240" s="45"/>
      <c r="J240" s="45"/>
      <c r="K240" s="45"/>
      <c r="L240" s="46"/>
      <c r="M240" s="58"/>
      <c r="N240" s="58"/>
      <c r="O240" s="46"/>
      <c r="P240" s="182"/>
      <c r="Q240" s="182"/>
      <c r="R240" s="61"/>
    </row>
    <row r="241" spans="1:18" ht="12.75">
      <c r="A241" s="43"/>
      <c r="B241" s="53"/>
      <c r="C241" s="53"/>
      <c r="D241" s="49"/>
      <c r="E241" s="54"/>
      <c r="F241" s="55"/>
      <c r="G241" s="56"/>
      <c r="H241" s="57"/>
      <c r="I241" s="45"/>
      <c r="J241" s="45"/>
      <c r="K241" s="45"/>
      <c r="L241" s="46"/>
      <c r="M241" s="58"/>
      <c r="N241" s="58"/>
      <c r="O241" s="46"/>
      <c r="P241" s="182"/>
      <c r="Q241" s="182"/>
      <c r="R241" s="61"/>
    </row>
    <row r="242" spans="1:18" ht="12.75">
      <c r="A242" s="43"/>
      <c r="B242" s="53"/>
      <c r="C242" s="53"/>
      <c r="D242" s="49"/>
      <c r="E242" s="54"/>
      <c r="F242" s="55"/>
      <c r="G242" s="56"/>
      <c r="H242" s="57"/>
      <c r="I242" s="45"/>
      <c r="J242" s="45"/>
      <c r="K242" s="45"/>
      <c r="L242" s="46"/>
      <c r="M242" s="58"/>
      <c r="N242" s="58"/>
      <c r="O242" s="46"/>
      <c r="P242" s="182"/>
      <c r="Q242" s="182"/>
      <c r="R242" s="61"/>
    </row>
    <row r="243" spans="1:18" ht="12.75">
      <c r="A243" s="43"/>
      <c r="B243" s="53"/>
      <c r="C243" s="53"/>
      <c r="D243" s="49"/>
      <c r="E243" s="54"/>
      <c r="F243" s="55"/>
      <c r="G243" s="49"/>
      <c r="H243" s="57"/>
      <c r="I243" s="45"/>
      <c r="J243" s="45"/>
      <c r="K243" s="45"/>
      <c r="L243" s="46"/>
      <c r="M243" s="58"/>
      <c r="N243" s="58"/>
      <c r="O243" s="46"/>
      <c r="P243" s="182"/>
      <c r="Q243" s="182"/>
      <c r="R243" s="61"/>
    </row>
    <row r="244" spans="1:18" ht="12.75">
      <c r="A244" s="43"/>
      <c r="B244" s="53"/>
      <c r="C244" s="53"/>
      <c r="D244" s="49"/>
      <c r="E244" s="54"/>
      <c r="F244" s="55"/>
      <c r="G244" s="56"/>
      <c r="H244" s="57"/>
      <c r="I244" s="45"/>
      <c r="J244" s="45"/>
      <c r="K244" s="45"/>
      <c r="L244" s="46"/>
      <c r="M244" s="58"/>
      <c r="N244" s="58"/>
      <c r="O244" s="46"/>
      <c r="P244" s="182"/>
      <c r="Q244" s="182"/>
      <c r="R244" s="61"/>
    </row>
    <row r="245" spans="1:18" ht="12.75">
      <c r="A245" s="43"/>
      <c r="B245" s="53"/>
      <c r="C245" s="53"/>
      <c r="D245" s="59"/>
      <c r="E245" s="54"/>
      <c r="F245" s="55"/>
      <c r="G245" s="56"/>
      <c r="H245" s="57"/>
      <c r="I245" s="45"/>
      <c r="J245" s="45"/>
      <c r="K245" s="45"/>
      <c r="L245" s="46"/>
      <c r="M245" s="58"/>
      <c r="N245" s="58"/>
      <c r="O245" s="46"/>
      <c r="P245" s="182"/>
      <c r="Q245" s="182"/>
      <c r="R245" s="61"/>
    </row>
    <row r="246" spans="1:18" ht="12.75">
      <c r="A246" s="62"/>
      <c r="B246" s="63"/>
      <c r="C246" s="63"/>
      <c r="D246" s="64"/>
      <c r="E246" s="65"/>
      <c r="F246" s="65"/>
      <c r="G246" s="73"/>
      <c r="H246" s="74"/>
      <c r="I246" s="66"/>
      <c r="J246" s="66"/>
      <c r="K246" s="66"/>
      <c r="L246" s="67"/>
      <c r="M246" s="68"/>
      <c r="N246" s="68"/>
      <c r="O246" s="67"/>
      <c r="P246" s="183"/>
      <c r="Q246" s="183"/>
      <c r="R246" s="69"/>
    </row>
    <row r="254" spans="1:18" ht="12.75">
      <c r="A254" s="21" t="s">
        <v>0</v>
      </c>
      <c r="B254" s="22"/>
      <c r="C254" s="22"/>
      <c r="D254" s="22"/>
      <c r="E254" s="23"/>
      <c r="F254" s="23"/>
      <c r="G254" s="23"/>
      <c r="H254" s="24"/>
      <c r="I254" s="25"/>
      <c r="J254" s="25"/>
      <c r="K254" s="25"/>
      <c r="M254" s="25" t="s">
        <v>100</v>
      </c>
      <c r="O254" s="25"/>
      <c r="P254" s="25" t="s">
        <v>100</v>
      </c>
      <c r="Q254" s="25"/>
      <c r="R254" s="25"/>
    </row>
    <row r="255" spans="1:18" ht="12.75">
      <c r="A255" s="21" t="s">
        <v>2</v>
      </c>
      <c r="B255" s="22"/>
      <c r="C255" s="22"/>
      <c r="D255" s="22"/>
      <c r="E255" s="23"/>
      <c r="F255" s="23"/>
      <c r="G255" s="23"/>
      <c r="H255" s="24"/>
      <c r="I255" s="25"/>
      <c r="J255" s="25"/>
      <c r="K255" s="25"/>
      <c r="M255" s="25" t="s">
        <v>101</v>
      </c>
      <c r="O255" s="25"/>
      <c r="P255" s="25" t="s">
        <v>101</v>
      </c>
      <c r="Q255" s="25"/>
      <c r="R255" s="25"/>
    </row>
    <row r="256" spans="1:18" ht="12.75">
      <c r="A256" s="21" t="s">
        <v>4</v>
      </c>
      <c r="B256" s="22"/>
      <c r="C256" s="22"/>
      <c r="D256" s="23"/>
      <c r="E256" s="23"/>
      <c r="F256" s="23"/>
      <c r="G256" s="23"/>
      <c r="H256" s="24"/>
      <c r="I256" s="26"/>
      <c r="J256" s="26"/>
      <c r="K256" s="26"/>
      <c r="L256" s="26"/>
      <c r="M256" s="26"/>
      <c r="N256" s="26"/>
      <c r="O256" s="26"/>
      <c r="P256" s="26"/>
      <c r="Q256" s="26"/>
      <c r="R256" s="26"/>
    </row>
    <row r="257" spans="1:18" ht="20.25">
      <c r="A257" s="210" t="s">
        <v>479</v>
      </c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</row>
    <row r="258" spans="1:18" ht="12.75">
      <c r="A258" s="27"/>
      <c r="B258" s="23"/>
      <c r="C258" s="23"/>
      <c r="D258" s="23"/>
      <c r="E258" s="23"/>
      <c r="F258" s="23"/>
      <c r="G258" s="23"/>
      <c r="H258" s="24"/>
      <c r="I258" s="26"/>
      <c r="J258" s="26"/>
      <c r="K258" s="26"/>
      <c r="L258" s="26"/>
      <c r="M258" s="26"/>
      <c r="N258" s="26"/>
      <c r="O258" s="26"/>
      <c r="P258" s="26"/>
      <c r="Q258" s="26"/>
      <c r="R258" s="26"/>
    </row>
    <row r="259" spans="1:18" ht="12.75">
      <c r="A259" s="21"/>
      <c r="B259" s="23"/>
      <c r="C259" s="23"/>
      <c r="D259" s="23"/>
      <c r="E259" s="23"/>
      <c r="F259" s="23"/>
      <c r="G259" s="23"/>
      <c r="H259" s="24"/>
      <c r="I259" s="26"/>
      <c r="J259" s="26"/>
      <c r="K259" s="26"/>
      <c r="L259" s="26"/>
      <c r="M259" s="26"/>
      <c r="N259" s="26"/>
      <c r="O259" s="26"/>
      <c r="P259" s="26"/>
      <c r="Q259" s="26"/>
      <c r="R259" s="26"/>
    </row>
    <row r="260" spans="1:18" ht="12.75">
      <c r="A260" s="21" t="s">
        <v>317</v>
      </c>
      <c r="B260" s="22"/>
      <c r="C260" s="22"/>
      <c r="D260" s="22"/>
      <c r="E260" s="22"/>
      <c r="F260" s="22"/>
      <c r="G260" s="22"/>
      <c r="H260" s="22"/>
      <c r="I260" s="21"/>
      <c r="J260" s="21"/>
      <c r="K260" s="21"/>
      <c r="L260" s="26"/>
      <c r="M260" s="26"/>
      <c r="N260" s="26"/>
      <c r="O260" s="26"/>
      <c r="P260" s="26"/>
      <c r="Q260" s="26"/>
      <c r="R260" s="26"/>
    </row>
    <row r="261" spans="1:18" ht="12.75">
      <c r="A261" s="27"/>
      <c r="B261" s="23"/>
      <c r="C261" s="23"/>
      <c r="D261" s="23"/>
      <c r="E261" s="23"/>
      <c r="F261" s="23"/>
      <c r="G261" s="23"/>
      <c r="H261" s="24"/>
      <c r="I261" s="26"/>
      <c r="J261" s="26"/>
      <c r="K261" s="26"/>
      <c r="L261" s="26"/>
      <c r="M261" s="26"/>
      <c r="N261" s="26"/>
      <c r="O261" s="26"/>
      <c r="P261" s="26"/>
      <c r="Q261" s="26"/>
      <c r="R261" s="26"/>
    </row>
    <row r="262" spans="1:18" ht="12.75">
      <c r="A262" s="27"/>
      <c r="B262" s="23"/>
      <c r="C262" s="23"/>
      <c r="D262" s="23"/>
      <c r="E262" s="23"/>
      <c r="F262" s="23"/>
      <c r="G262" s="23"/>
      <c r="H262" s="24"/>
      <c r="I262" s="26"/>
      <c r="J262" s="26"/>
      <c r="K262" s="26"/>
      <c r="L262" s="26"/>
      <c r="M262" s="26"/>
      <c r="N262" s="26"/>
      <c r="O262" s="26"/>
      <c r="P262" s="26"/>
      <c r="Q262" s="26"/>
      <c r="R262" s="26"/>
    </row>
    <row r="263" spans="1:18" ht="12.75">
      <c r="A263" s="28"/>
      <c r="B263" s="29"/>
      <c r="C263" s="30"/>
      <c r="D263" s="29"/>
      <c r="E263" s="29"/>
      <c r="F263" s="29"/>
      <c r="G263" s="29"/>
      <c r="H263" s="31"/>
      <c r="I263" s="32" t="s">
        <v>5</v>
      </c>
      <c r="J263" s="32" t="s">
        <v>5</v>
      </c>
      <c r="K263" s="32" t="s">
        <v>318</v>
      </c>
      <c r="L263" s="32" t="s">
        <v>5</v>
      </c>
      <c r="M263" s="32" t="s">
        <v>7</v>
      </c>
      <c r="N263" s="32" t="s">
        <v>323</v>
      </c>
      <c r="O263" s="32" t="s">
        <v>8</v>
      </c>
      <c r="P263" s="32" t="s">
        <v>318</v>
      </c>
      <c r="Q263" s="32" t="s">
        <v>318</v>
      </c>
      <c r="R263" s="32" t="s">
        <v>7</v>
      </c>
    </row>
    <row r="264" spans="1:18" ht="12.75">
      <c r="A264" s="33" t="s">
        <v>9</v>
      </c>
      <c r="B264" s="34" t="s">
        <v>10</v>
      </c>
      <c r="C264" s="35" t="s">
        <v>102</v>
      </c>
      <c r="D264" s="34"/>
      <c r="E264" s="34"/>
      <c r="F264" s="34"/>
      <c r="G264" s="34"/>
      <c r="H264" s="34"/>
      <c r="I264" s="36" t="s">
        <v>103</v>
      </c>
      <c r="J264" s="36" t="s">
        <v>13</v>
      </c>
      <c r="K264" s="36" t="s">
        <v>321</v>
      </c>
      <c r="L264" s="37" t="s">
        <v>13</v>
      </c>
      <c r="M264" s="37" t="s">
        <v>14</v>
      </c>
      <c r="N264" s="36" t="s">
        <v>320</v>
      </c>
      <c r="O264" s="37" t="s">
        <v>15</v>
      </c>
      <c r="P264" s="184">
        <v>2005</v>
      </c>
      <c r="Q264" s="36"/>
      <c r="R264" s="37" t="s">
        <v>14</v>
      </c>
    </row>
    <row r="265" spans="1:18" ht="12.75">
      <c r="A265" s="38"/>
      <c r="B265" s="39"/>
      <c r="C265" s="40"/>
      <c r="D265" s="39"/>
      <c r="E265" s="39"/>
      <c r="F265" s="39"/>
      <c r="G265" s="39"/>
      <c r="H265" s="39"/>
      <c r="I265" s="41" t="s">
        <v>16</v>
      </c>
      <c r="J265" s="41"/>
      <c r="K265" s="41"/>
      <c r="L265" s="42" t="s">
        <v>480</v>
      </c>
      <c r="M265" s="42" t="s">
        <v>322</v>
      </c>
      <c r="N265" s="42">
        <v>2006</v>
      </c>
      <c r="O265" s="42" t="s">
        <v>480</v>
      </c>
      <c r="P265" s="185">
        <v>2006</v>
      </c>
      <c r="Q265" s="41"/>
      <c r="R265" s="42" t="s">
        <v>480</v>
      </c>
    </row>
    <row r="266" spans="1:18" ht="12.75">
      <c r="A266" s="43" t="s">
        <v>441</v>
      </c>
      <c r="B266" t="s">
        <v>452</v>
      </c>
      <c r="C266" s="207" t="s">
        <v>150</v>
      </c>
      <c r="D266" s="49"/>
      <c r="E266" s="50"/>
      <c r="F266" s="50"/>
      <c r="G266" s="51"/>
      <c r="H266" s="52"/>
      <c r="I266" s="45"/>
      <c r="J266" s="45"/>
      <c r="K266" s="45"/>
      <c r="L266" s="46"/>
      <c r="M266" s="58"/>
      <c r="N266" s="58"/>
      <c r="O266" s="46"/>
      <c r="P266" s="182"/>
      <c r="Q266" s="182"/>
      <c r="R266" s="61"/>
    </row>
    <row r="267" spans="1:18" ht="12.75">
      <c r="A267" s="43"/>
      <c r="B267" s="44"/>
      <c r="C267" s="48"/>
      <c r="D267" s="49"/>
      <c r="E267" s="50"/>
      <c r="F267" s="50"/>
      <c r="G267" s="51"/>
      <c r="H267" s="52"/>
      <c r="I267" s="45"/>
      <c r="J267" s="45"/>
      <c r="K267" s="45"/>
      <c r="L267" s="46"/>
      <c r="M267" s="58"/>
      <c r="N267" s="58"/>
      <c r="O267" s="46"/>
      <c r="P267" s="182"/>
      <c r="Q267" s="182"/>
      <c r="R267" s="61"/>
    </row>
    <row r="268" spans="1:18" ht="12.75">
      <c r="A268" s="43"/>
      <c r="B268" s="53"/>
      <c r="C268" s="53" t="s">
        <v>104</v>
      </c>
      <c r="D268" s="49" t="s">
        <v>151</v>
      </c>
      <c r="E268" s="54"/>
      <c r="F268" s="55"/>
      <c r="G268" s="56"/>
      <c r="H268" s="57"/>
      <c r="I268" s="45"/>
      <c r="J268" s="45"/>
      <c r="K268" s="45"/>
      <c r="L268" s="46"/>
      <c r="M268" s="58"/>
      <c r="N268" s="58"/>
      <c r="O268" s="46"/>
      <c r="P268" s="182"/>
      <c r="Q268" s="182"/>
      <c r="R268" s="61"/>
    </row>
    <row r="269" spans="1:18" ht="12.75">
      <c r="A269" s="43"/>
      <c r="B269" s="53"/>
      <c r="C269" s="53" t="s">
        <v>105</v>
      </c>
      <c r="D269" s="49" t="s">
        <v>152</v>
      </c>
      <c r="E269" s="54"/>
      <c r="F269" s="55"/>
      <c r="G269" s="56"/>
      <c r="H269" s="57"/>
      <c r="I269" s="45"/>
      <c r="J269" s="45"/>
      <c r="K269" s="45"/>
      <c r="L269" s="46"/>
      <c r="M269" s="58"/>
      <c r="N269" s="58"/>
      <c r="O269" s="46"/>
      <c r="P269" s="182"/>
      <c r="Q269" s="182"/>
      <c r="R269" s="61"/>
    </row>
    <row r="270" spans="1:18" ht="12.75">
      <c r="A270" s="43"/>
      <c r="B270" s="53"/>
      <c r="C270" s="53" t="s">
        <v>106</v>
      </c>
      <c r="D270" s="49" t="s">
        <v>153</v>
      </c>
      <c r="E270" s="54"/>
      <c r="F270" s="55" t="s">
        <v>107</v>
      </c>
      <c r="G270" s="49" t="s">
        <v>129</v>
      </c>
      <c r="H270" s="57"/>
      <c r="I270" s="45"/>
      <c r="J270" s="45"/>
      <c r="K270" s="45"/>
      <c r="L270" s="46"/>
      <c r="M270" s="58"/>
      <c r="N270" s="58"/>
      <c r="O270" s="46"/>
      <c r="P270" s="182"/>
      <c r="Q270" s="182"/>
      <c r="R270" s="61"/>
    </row>
    <row r="271" spans="1:18" ht="12.75">
      <c r="A271" s="43"/>
      <c r="B271" s="53"/>
      <c r="C271" s="53" t="s">
        <v>8</v>
      </c>
      <c r="D271" s="49" t="s">
        <v>154</v>
      </c>
      <c r="E271" s="54"/>
      <c r="F271" s="55"/>
      <c r="G271" s="56"/>
      <c r="H271" s="57"/>
      <c r="I271" s="45"/>
      <c r="J271" s="45"/>
      <c r="K271" s="45"/>
      <c r="L271" s="46"/>
      <c r="M271" s="58"/>
      <c r="N271" s="58"/>
      <c r="O271" s="46"/>
      <c r="P271" s="182"/>
      <c r="Q271" s="182"/>
      <c r="R271" s="61"/>
    </row>
    <row r="272" spans="1:18" ht="12.75">
      <c r="A272" s="43"/>
      <c r="B272" s="53"/>
      <c r="C272" s="53" t="s">
        <v>110</v>
      </c>
      <c r="D272" s="59" t="s">
        <v>155</v>
      </c>
      <c r="E272" s="54"/>
      <c r="F272" s="55"/>
      <c r="G272" s="56"/>
      <c r="H272" s="57"/>
      <c r="I272" s="45"/>
      <c r="J272" s="45"/>
      <c r="K272" s="45"/>
      <c r="L272" s="46"/>
      <c r="M272" s="58"/>
      <c r="N272" s="58"/>
      <c r="O272" s="46"/>
      <c r="P272" s="182"/>
      <c r="Q272" s="182"/>
      <c r="R272" s="61"/>
    </row>
    <row r="273" spans="1:18" ht="12.75">
      <c r="A273" s="43"/>
      <c r="B273" s="53"/>
      <c r="C273" s="53" t="s">
        <v>111</v>
      </c>
      <c r="D273" s="49" t="s">
        <v>156</v>
      </c>
      <c r="E273" s="55" t="s">
        <v>112</v>
      </c>
      <c r="F273" s="55"/>
      <c r="G273" s="56" t="s">
        <v>113</v>
      </c>
      <c r="H273" s="57"/>
      <c r="I273" s="60">
        <v>444.5</v>
      </c>
      <c r="J273" s="60">
        <f>I273*0.818035295</f>
        <v>363.6166886275</v>
      </c>
      <c r="K273" s="60">
        <f>I273*0.244727087</f>
        <v>108.7811901715</v>
      </c>
      <c r="L273" s="46">
        <f>I273*1.062762426</f>
        <v>472.397898357</v>
      </c>
      <c r="M273" s="58">
        <v>381.89988085199997</v>
      </c>
      <c r="N273" s="58">
        <f>J273*0.1</f>
        <v>36.36166886275</v>
      </c>
      <c r="O273" s="46">
        <f>L273*0.1</f>
        <v>47.2397898357</v>
      </c>
      <c r="P273" s="182">
        <f>K273*0.2</f>
        <v>21.7562380343</v>
      </c>
      <c r="Q273" s="182"/>
      <c r="R273" s="61">
        <f>M273+O273</f>
        <v>429.13967068769995</v>
      </c>
    </row>
    <row r="274" spans="1:18" ht="12.75">
      <c r="A274" s="43"/>
      <c r="B274" s="53"/>
      <c r="C274" s="53"/>
      <c r="D274" s="56"/>
      <c r="E274" s="55"/>
      <c r="F274" s="55"/>
      <c r="G274" s="56"/>
      <c r="H274" s="57"/>
      <c r="I274" s="45"/>
      <c r="J274" s="45"/>
      <c r="K274" s="45"/>
      <c r="L274" s="46"/>
      <c r="M274" s="58"/>
      <c r="N274" s="58"/>
      <c r="O274" s="46"/>
      <c r="P274" s="182"/>
      <c r="Q274" s="182"/>
      <c r="R274" s="61"/>
    </row>
    <row r="275" spans="1:18" ht="12.75">
      <c r="A275" s="43" t="s">
        <v>442</v>
      </c>
      <c r="B275" t="s">
        <v>397</v>
      </c>
      <c r="C275" s="207" t="s">
        <v>157</v>
      </c>
      <c r="D275" s="49"/>
      <c r="E275" s="50"/>
      <c r="F275" s="50"/>
      <c r="G275" s="51"/>
      <c r="H275" s="52"/>
      <c r="I275" s="45"/>
      <c r="J275" s="45"/>
      <c r="K275" s="45"/>
      <c r="L275" s="46"/>
      <c r="M275" s="58"/>
      <c r="N275" s="58"/>
      <c r="O275" s="46"/>
      <c r="P275" s="182"/>
      <c r="Q275" s="182"/>
      <c r="R275" s="61"/>
    </row>
    <row r="276" spans="1:18" ht="12.75">
      <c r="A276" s="43"/>
      <c r="B276" s="44"/>
      <c r="C276" s="48"/>
      <c r="D276" s="49"/>
      <c r="E276" s="50"/>
      <c r="F276" s="50"/>
      <c r="G276" s="51"/>
      <c r="H276" s="52"/>
      <c r="I276" s="45"/>
      <c r="J276" s="45"/>
      <c r="K276" s="45"/>
      <c r="L276" s="46"/>
      <c r="M276" s="58"/>
      <c r="N276" s="58"/>
      <c r="O276" s="46"/>
      <c r="P276" s="182"/>
      <c r="Q276" s="182"/>
      <c r="R276" s="61"/>
    </row>
    <row r="277" spans="1:18" ht="12.75">
      <c r="A277" s="43"/>
      <c r="B277" s="53"/>
      <c r="C277" s="53" t="s">
        <v>104</v>
      </c>
      <c r="D277" s="49" t="s">
        <v>158</v>
      </c>
      <c r="E277" s="54"/>
      <c r="F277" s="55"/>
      <c r="G277" s="56"/>
      <c r="H277" s="57"/>
      <c r="I277" s="45"/>
      <c r="J277" s="45"/>
      <c r="K277" s="45"/>
      <c r="L277" s="46"/>
      <c r="M277" s="58"/>
      <c r="N277" s="58"/>
      <c r="O277" s="46"/>
      <c r="P277" s="182"/>
      <c r="Q277" s="182"/>
      <c r="R277" s="61"/>
    </row>
    <row r="278" spans="1:18" ht="12.75">
      <c r="A278" s="43"/>
      <c r="B278" s="53"/>
      <c r="C278" s="53" t="s">
        <v>105</v>
      </c>
      <c r="D278" s="49" t="s">
        <v>128</v>
      </c>
      <c r="E278" s="54"/>
      <c r="F278" s="55"/>
      <c r="G278" s="56"/>
      <c r="H278" s="57"/>
      <c r="I278" s="45"/>
      <c r="J278" s="45"/>
      <c r="K278" s="45"/>
      <c r="L278" s="46"/>
      <c r="M278" s="58"/>
      <c r="N278" s="58"/>
      <c r="O278" s="46"/>
      <c r="P278" s="182"/>
      <c r="Q278" s="182"/>
      <c r="R278" s="61"/>
    </row>
    <row r="279" spans="1:18" ht="12.75">
      <c r="A279" s="43"/>
      <c r="B279" s="53"/>
      <c r="C279" s="53" t="s">
        <v>106</v>
      </c>
      <c r="D279" s="49"/>
      <c r="E279" s="54"/>
      <c r="F279" s="55" t="s">
        <v>107</v>
      </c>
      <c r="G279" s="49" t="s">
        <v>108</v>
      </c>
      <c r="H279" s="57"/>
      <c r="I279" s="45"/>
      <c r="J279" s="45"/>
      <c r="K279" s="45"/>
      <c r="L279" s="46"/>
      <c r="M279" s="58"/>
      <c r="N279" s="58"/>
      <c r="O279" s="46"/>
      <c r="P279" s="182"/>
      <c r="Q279" s="182"/>
      <c r="R279" s="61"/>
    </row>
    <row r="280" spans="1:18" ht="12.75">
      <c r="A280" s="43"/>
      <c r="B280" s="53"/>
      <c r="C280" s="53" t="s">
        <v>8</v>
      </c>
      <c r="D280" s="49" t="s">
        <v>159</v>
      </c>
      <c r="E280" s="54"/>
      <c r="F280" s="55"/>
      <c r="G280" s="56"/>
      <c r="H280" s="57"/>
      <c r="I280" s="45"/>
      <c r="J280" s="45"/>
      <c r="K280" s="45"/>
      <c r="L280" s="46"/>
      <c r="M280" s="58"/>
      <c r="N280" s="58"/>
      <c r="O280" s="46"/>
      <c r="P280" s="182"/>
      <c r="Q280" s="182"/>
      <c r="R280" s="61"/>
    </row>
    <row r="281" spans="1:18" ht="12.75">
      <c r="A281" s="43"/>
      <c r="B281" s="53"/>
      <c r="C281" s="53" t="s">
        <v>110</v>
      </c>
      <c r="D281" s="59" t="s">
        <v>160</v>
      </c>
      <c r="E281" s="54"/>
      <c r="F281" s="55"/>
      <c r="G281" s="56"/>
      <c r="H281" s="57"/>
      <c r="I281" s="45"/>
      <c r="J281" s="45"/>
      <c r="K281" s="45"/>
      <c r="L281" s="46"/>
      <c r="M281" s="58"/>
      <c r="N281" s="58"/>
      <c r="O281" s="46"/>
      <c r="P281" s="182"/>
      <c r="Q281" s="182"/>
      <c r="R281" s="61"/>
    </row>
    <row r="282" spans="1:18" ht="12.75">
      <c r="A282" s="43"/>
      <c r="B282" s="53"/>
      <c r="C282" s="53" t="s">
        <v>111</v>
      </c>
      <c r="D282" s="49" t="s">
        <v>161</v>
      </c>
      <c r="E282" s="55" t="s">
        <v>112</v>
      </c>
      <c r="F282" s="55"/>
      <c r="G282" s="56" t="s">
        <v>113</v>
      </c>
      <c r="H282" s="57"/>
      <c r="I282" s="60">
        <v>2310.58</v>
      </c>
      <c r="J282" s="60">
        <f>I282*0.818035295</f>
        <v>1890.1359919211</v>
      </c>
      <c r="K282" s="60">
        <f>I282*0.244727087</f>
        <v>565.46151268046</v>
      </c>
      <c r="L282" s="46">
        <f>I282*1.062762426</f>
        <v>2455.5976062670798</v>
      </c>
      <c r="M282" s="58">
        <v>1985.17486321488</v>
      </c>
      <c r="N282" s="58">
        <f>J282*0.1</f>
        <v>189.01359919211</v>
      </c>
      <c r="O282" s="46">
        <f>L282*0.1</f>
        <v>245.559760626708</v>
      </c>
      <c r="P282" s="182">
        <f>K282*0.2</f>
        <v>113.092302536092</v>
      </c>
      <c r="Q282" s="182"/>
      <c r="R282" s="61">
        <f>M282+O282</f>
        <v>2230.734623841588</v>
      </c>
    </row>
    <row r="283" spans="1:18" ht="12.75">
      <c r="A283" s="43"/>
      <c r="B283" s="53"/>
      <c r="C283" s="53"/>
      <c r="D283" s="56"/>
      <c r="E283" s="55"/>
      <c r="F283" s="55"/>
      <c r="G283" s="56"/>
      <c r="H283" s="57"/>
      <c r="I283" s="45"/>
      <c r="J283" s="45"/>
      <c r="K283" s="45"/>
      <c r="L283" s="46"/>
      <c r="M283" s="58"/>
      <c r="N283" s="58"/>
      <c r="O283" s="46"/>
      <c r="P283" s="182"/>
      <c r="Q283" s="182"/>
      <c r="R283" s="61"/>
    </row>
    <row r="284" spans="1:18" ht="12.75">
      <c r="A284" s="43" t="s">
        <v>450</v>
      </c>
      <c r="B284" t="s">
        <v>395</v>
      </c>
      <c r="C284" s="207" t="s">
        <v>162</v>
      </c>
      <c r="D284" s="49"/>
      <c r="E284" s="50"/>
      <c r="F284" s="50"/>
      <c r="G284" s="51"/>
      <c r="H284" s="52"/>
      <c r="I284" s="45"/>
      <c r="J284" s="45"/>
      <c r="K284" s="45"/>
      <c r="L284" s="46"/>
      <c r="M284" s="58"/>
      <c r="N284" s="58"/>
      <c r="O284" s="46"/>
      <c r="P284" s="182"/>
      <c r="Q284" s="182"/>
      <c r="R284" s="61"/>
    </row>
    <row r="285" spans="1:18" ht="12.75">
      <c r="A285" s="43"/>
      <c r="B285" s="44"/>
      <c r="C285" s="48"/>
      <c r="D285" s="49"/>
      <c r="E285" s="50"/>
      <c r="F285" s="50"/>
      <c r="G285" s="51"/>
      <c r="H285" s="52"/>
      <c r="I285" s="45"/>
      <c r="J285" s="45"/>
      <c r="K285" s="45"/>
      <c r="L285" s="46"/>
      <c r="M285" s="58"/>
      <c r="N285" s="58"/>
      <c r="O285" s="46"/>
      <c r="P285" s="182"/>
      <c r="Q285" s="182"/>
      <c r="R285" s="61"/>
    </row>
    <row r="286" spans="1:18" ht="12.75">
      <c r="A286" s="43"/>
      <c r="B286" s="53"/>
      <c r="C286" s="53" t="s">
        <v>104</v>
      </c>
      <c r="D286" s="49" t="s">
        <v>163</v>
      </c>
      <c r="E286" s="54"/>
      <c r="F286" s="55"/>
      <c r="G286" s="56"/>
      <c r="H286" s="57"/>
      <c r="I286" s="45"/>
      <c r="J286" s="45"/>
      <c r="K286" s="45"/>
      <c r="L286" s="46"/>
      <c r="M286" s="58"/>
      <c r="N286" s="58"/>
      <c r="O286" s="46"/>
      <c r="P286" s="182"/>
      <c r="Q286" s="182"/>
      <c r="R286" s="61"/>
    </row>
    <row r="287" spans="1:18" ht="12.75">
      <c r="A287" s="43"/>
      <c r="B287" s="53"/>
      <c r="C287" s="53" t="s">
        <v>105</v>
      </c>
      <c r="D287" s="49" t="s">
        <v>121</v>
      </c>
      <c r="E287" s="54"/>
      <c r="F287" s="55"/>
      <c r="G287" s="56"/>
      <c r="H287" s="57"/>
      <c r="I287" s="45"/>
      <c r="J287" s="45"/>
      <c r="K287" s="45"/>
      <c r="L287" s="46"/>
      <c r="M287" s="58"/>
      <c r="N287" s="58"/>
      <c r="O287" s="46"/>
      <c r="P287" s="182"/>
      <c r="Q287" s="182"/>
      <c r="R287" s="61"/>
    </row>
    <row r="288" spans="1:18" ht="12.75">
      <c r="A288" s="43"/>
      <c r="B288" s="53"/>
      <c r="C288" s="53" t="s">
        <v>106</v>
      </c>
      <c r="D288" s="49"/>
      <c r="E288" s="54"/>
      <c r="F288" s="55" t="s">
        <v>107</v>
      </c>
      <c r="G288" s="49" t="s">
        <v>108</v>
      </c>
      <c r="H288" s="57"/>
      <c r="I288" s="45"/>
      <c r="J288" s="45"/>
      <c r="K288" s="45"/>
      <c r="L288" s="46"/>
      <c r="M288" s="58"/>
      <c r="N288" s="58"/>
      <c r="O288" s="46"/>
      <c r="P288" s="182"/>
      <c r="Q288" s="182"/>
      <c r="R288" s="61"/>
    </row>
    <row r="289" spans="1:18" ht="12.75">
      <c r="A289" s="43"/>
      <c r="B289" s="53"/>
      <c r="C289" s="53" t="s">
        <v>8</v>
      </c>
      <c r="D289" s="49" t="s">
        <v>164</v>
      </c>
      <c r="E289" s="54"/>
      <c r="F289" s="55"/>
      <c r="G289" s="56"/>
      <c r="H289" s="57"/>
      <c r="I289" s="45"/>
      <c r="J289" s="45"/>
      <c r="K289" s="45"/>
      <c r="L289" s="46"/>
      <c r="M289" s="58"/>
      <c r="N289" s="58"/>
      <c r="O289" s="46"/>
      <c r="P289" s="182"/>
      <c r="Q289" s="182"/>
      <c r="R289" s="61"/>
    </row>
    <row r="290" spans="1:18" ht="12.75">
      <c r="A290" s="43"/>
      <c r="B290" s="53"/>
      <c r="C290" s="53" t="s">
        <v>110</v>
      </c>
      <c r="D290" s="59" t="s">
        <v>165</v>
      </c>
      <c r="E290" s="54"/>
      <c r="F290" s="55"/>
      <c r="G290" s="56"/>
      <c r="H290" s="57"/>
      <c r="I290" s="45"/>
      <c r="J290" s="45"/>
      <c r="K290" s="45"/>
      <c r="L290" s="46"/>
      <c r="M290" s="58"/>
      <c r="N290" s="58"/>
      <c r="O290" s="46"/>
      <c r="P290" s="182"/>
      <c r="Q290" s="182"/>
      <c r="R290" s="61"/>
    </row>
    <row r="291" spans="1:18" ht="12.75">
      <c r="A291" s="43"/>
      <c r="B291" s="53"/>
      <c r="C291" s="53" t="s">
        <v>111</v>
      </c>
      <c r="D291" s="49" t="s">
        <v>166</v>
      </c>
      <c r="E291" s="55" t="s">
        <v>112</v>
      </c>
      <c r="F291" s="55"/>
      <c r="G291" s="56" t="s">
        <v>113</v>
      </c>
      <c r="H291" s="57"/>
      <c r="I291" s="60">
        <v>2065</v>
      </c>
      <c r="J291" s="60">
        <f>I291*0.818035295</f>
        <v>1689.2428841750002</v>
      </c>
      <c r="K291" s="60">
        <f>I291*0.244727087</f>
        <v>505.36143465500004</v>
      </c>
      <c r="L291" s="46">
        <f>I291*1.062762426</f>
        <v>2194.60440969</v>
      </c>
      <c r="M291" s="58">
        <v>1774.1805488399998</v>
      </c>
      <c r="N291" s="58">
        <f>J291*0.1</f>
        <v>168.92428841750004</v>
      </c>
      <c r="O291" s="46">
        <f>L291*0.1</f>
        <v>219.46044096900002</v>
      </c>
      <c r="P291" s="182">
        <f>K291*0.2</f>
        <v>101.07228693100001</v>
      </c>
      <c r="Q291" s="182"/>
      <c r="R291" s="61">
        <f>M291+O291</f>
        <v>1993.6409898089998</v>
      </c>
    </row>
    <row r="292" spans="1:18" ht="12.75">
      <c r="A292" s="43"/>
      <c r="B292" s="53"/>
      <c r="C292" s="53"/>
      <c r="D292" s="56"/>
      <c r="E292" s="55"/>
      <c r="F292" s="55"/>
      <c r="G292" s="56"/>
      <c r="H292" s="57"/>
      <c r="I292" s="45"/>
      <c r="J292" s="45"/>
      <c r="K292" s="45"/>
      <c r="L292" s="46"/>
      <c r="M292" s="58"/>
      <c r="N292" s="58"/>
      <c r="O292" s="46"/>
      <c r="P292" s="182"/>
      <c r="Q292" s="182"/>
      <c r="R292" s="61"/>
    </row>
    <row r="293" spans="1:18" ht="12.75">
      <c r="A293" s="43" t="s">
        <v>451</v>
      </c>
      <c r="B293" t="s">
        <v>396</v>
      </c>
      <c r="C293" s="207" t="s">
        <v>162</v>
      </c>
      <c r="D293" s="49"/>
      <c r="E293" s="50"/>
      <c r="F293" s="50"/>
      <c r="G293" s="51"/>
      <c r="H293" s="52"/>
      <c r="I293" s="45"/>
      <c r="J293" s="45"/>
      <c r="K293" s="45"/>
      <c r="L293" s="46"/>
      <c r="M293" s="58"/>
      <c r="N293" s="58"/>
      <c r="O293" s="46"/>
      <c r="P293" s="182"/>
      <c r="Q293" s="182"/>
      <c r="R293" s="61"/>
    </row>
    <row r="294" spans="1:18" ht="12.75">
      <c r="A294" s="43"/>
      <c r="B294" s="44"/>
      <c r="C294" s="48"/>
      <c r="D294" s="49"/>
      <c r="E294" s="50"/>
      <c r="F294" s="50"/>
      <c r="G294" s="51"/>
      <c r="H294" s="52"/>
      <c r="I294" s="45"/>
      <c r="J294" s="45"/>
      <c r="K294" s="45"/>
      <c r="L294" s="46"/>
      <c r="M294" s="58"/>
      <c r="N294" s="58"/>
      <c r="O294" s="46"/>
      <c r="P294" s="182"/>
      <c r="Q294" s="182"/>
      <c r="R294" s="61"/>
    </row>
    <row r="295" spans="1:18" ht="12.75">
      <c r="A295" s="43"/>
      <c r="B295" s="53"/>
      <c r="C295" s="53" t="s">
        <v>104</v>
      </c>
      <c r="D295" s="49" t="s">
        <v>163</v>
      </c>
      <c r="E295" s="54"/>
      <c r="F295" s="55"/>
      <c r="G295" s="56"/>
      <c r="H295" s="57"/>
      <c r="I295" s="45"/>
      <c r="J295" s="45"/>
      <c r="K295" s="45"/>
      <c r="L295" s="46"/>
      <c r="M295" s="58"/>
      <c r="N295" s="58"/>
      <c r="O295" s="46"/>
      <c r="P295" s="182"/>
      <c r="Q295" s="182"/>
      <c r="R295" s="61"/>
    </row>
    <row r="296" spans="1:18" ht="12.75">
      <c r="A296" s="43"/>
      <c r="B296" s="53"/>
      <c r="C296" s="53" t="s">
        <v>105</v>
      </c>
      <c r="D296" s="49" t="s">
        <v>121</v>
      </c>
      <c r="E296" s="54"/>
      <c r="F296" s="55"/>
      <c r="G296" s="56"/>
      <c r="H296" s="57"/>
      <c r="I296" s="45"/>
      <c r="J296" s="45"/>
      <c r="K296" s="45"/>
      <c r="L296" s="46"/>
      <c r="M296" s="58"/>
      <c r="N296" s="58"/>
      <c r="O296" s="46"/>
      <c r="P296" s="182"/>
      <c r="Q296" s="182"/>
      <c r="R296" s="61"/>
    </row>
    <row r="297" spans="1:18" ht="12.75">
      <c r="A297" s="43"/>
      <c r="B297" s="53"/>
      <c r="C297" s="53" t="s">
        <v>106</v>
      </c>
      <c r="D297" s="49"/>
      <c r="E297" s="54"/>
      <c r="F297" s="55" t="s">
        <v>107</v>
      </c>
      <c r="G297" s="49" t="s">
        <v>108</v>
      </c>
      <c r="H297" s="57"/>
      <c r="I297" s="45"/>
      <c r="J297" s="45"/>
      <c r="K297" s="45"/>
      <c r="L297" s="46"/>
      <c r="M297" s="58"/>
      <c r="N297" s="58"/>
      <c r="O297" s="46"/>
      <c r="P297" s="182"/>
      <c r="Q297" s="182"/>
      <c r="R297" s="61"/>
    </row>
    <row r="298" spans="1:18" ht="12.75">
      <c r="A298" s="43"/>
      <c r="B298" s="53"/>
      <c r="C298" s="53" t="s">
        <v>8</v>
      </c>
      <c r="D298" s="49" t="s">
        <v>164</v>
      </c>
      <c r="E298" s="54"/>
      <c r="F298" s="55"/>
      <c r="G298" s="56"/>
      <c r="H298" s="57"/>
      <c r="I298" s="45"/>
      <c r="J298" s="45"/>
      <c r="K298" s="45"/>
      <c r="L298" s="46"/>
      <c r="M298" s="58"/>
      <c r="N298" s="58"/>
      <c r="O298" s="46"/>
      <c r="P298" s="182"/>
      <c r="Q298" s="182"/>
      <c r="R298" s="61"/>
    </row>
    <row r="299" spans="1:18" ht="12.75">
      <c r="A299" s="43"/>
      <c r="B299" s="53"/>
      <c r="C299" s="53" t="s">
        <v>110</v>
      </c>
      <c r="D299" s="59" t="s">
        <v>165</v>
      </c>
      <c r="E299" s="54"/>
      <c r="F299" s="55"/>
      <c r="G299" s="56"/>
      <c r="H299" s="57"/>
      <c r="I299" s="45"/>
      <c r="J299" s="45"/>
      <c r="K299" s="45"/>
      <c r="L299" s="46"/>
      <c r="M299" s="58"/>
      <c r="N299" s="58"/>
      <c r="O299" s="46"/>
      <c r="P299" s="182"/>
      <c r="Q299" s="182"/>
      <c r="R299" s="61"/>
    </row>
    <row r="300" spans="1:18" ht="12.75">
      <c r="A300" s="43"/>
      <c r="B300" s="53"/>
      <c r="C300" s="53" t="s">
        <v>111</v>
      </c>
      <c r="D300" s="49" t="s">
        <v>166</v>
      </c>
      <c r="E300" s="55" t="s">
        <v>112</v>
      </c>
      <c r="F300" s="55"/>
      <c r="G300" s="56" t="s">
        <v>113</v>
      </c>
      <c r="H300" s="57"/>
      <c r="I300" s="60">
        <v>2065</v>
      </c>
      <c r="J300" s="60">
        <f>I300*0.818035295</f>
        <v>1689.2428841750002</v>
      </c>
      <c r="K300" s="60">
        <f>I300*0.244727087</f>
        <v>505.36143465500004</v>
      </c>
      <c r="L300" s="46">
        <f>I300*1.062762426</f>
        <v>2194.60440969</v>
      </c>
      <c r="M300" s="58">
        <v>1774.1805488399998</v>
      </c>
      <c r="N300" s="58">
        <f>J300*0.1</f>
        <v>168.92428841750004</v>
      </c>
      <c r="O300" s="46">
        <f>L300*0.1</f>
        <v>219.46044096900002</v>
      </c>
      <c r="P300" s="182">
        <f>K300*0.2</f>
        <v>101.07228693100001</v>
      </c>
      <c r="Q300" s="182"/>
      <c r="R300" s="61">
        <f>M300+O300</f>
        <v>1993.6409898089998</v>
      </c>
    </row>
    <row r="301" spans="1:18" ht="12.75">
      <c r="A301" s="43"/>
      <c r="B301" s="53"/>
      <c r="C301" s="53"/>
      <c r="D301" s="49"/>
      <c r="E301" s="55"/>
      <c r="F301" s="55"/>
      <c r="G301" s="56"/>
      <c r="H301" s="57"/>
      <c r="I301" s="60"/>
      <c r="J301" s="60"/>
      <c r="K301" s="60"/>
      <c r="L301" s="46"/>
      <c r="M301" s="58"/>
      <c r="N301" s="58"/>
      <c r="O301" s="46"/>
      <c r="P301" s="182"/>
      <c r="Q301" s="182"/>
      <c r="R301" s="61"/>
    </row>
    <row r="302" spans="1:18" ht="12.75">
      <c r="A302" s="43"/>
      <c r="B302" s="44"/>
      <c r="C302" s="48"/>
      <c r="D302" s="49"/>
      <c r="E302" s="50"/>
      <c r="F302" s="50"/>
      <c r="G302" s="51"/>
      <c r="H302" s="52"/>
      <c r="I302" s="45"/>
      <c r="J302" s="45"/>
      <c r="K302" s="45"/>
      <c r="L302" s="46"/>
      <c r="M302" s="58"/>
      <c r="N302" s="58"/>
      <c r="O302" s="46"/>
      <c r="P302" s="182"/>
      <c r="Q302" s="182"/>
      <c r="R302" s="61"/>
    </row>
    <row r="303" spans="1:18" ht="12.75">
      <c r="A303" s="43"/>
      <c r="B303" s="44"/>
      <c r="C303" s="48"/>
      <c r="D303" s="49"/>
      <c r="E303" s="50"/>
      <c r="F303" s="50"/>
      <c r="G303" s="51"/>
      <c r="H303" s="52"/>
      <c r="I303" s="45"/>
      <c r="J303" s="45"/>
      <c r="K303" s="45"/>
      <c r="L303" s="46"/>
      <c r="M303" s="58"/>
      <c r="N303" s="58"/>
      <c r="O303" s="46"/>
      <c r="P303" s="182"/>
      <c r="Q303" s="182"/>
      <c r="R303" s="61"/>
    </row>
    <row r="304" spans="1:18" ht="12.75">
      <c r="A304" s="43"/>
      <c r="B304" s="53"/>
      <c r="C304" s="53"/>
      <c r="D304" s="49"/>
      <c r="E304" s="54"/>
      <c r="F304" s="55"/>
      <c r="G304" s="56"/>
      <c r="H304" s="57"/>
      <c r="I304" s="45"/>
      <c r="J304" s="45"/>
      <c r="K304" s="45"/>
      <c r="L304" s="46"/>
      <c r="M304" s="58"/>
      <c r="N304" s="58"/>
      <c r="O304" s="46"/>
      <c r="P304" s="182"/>
      <c r="Q304" s="182"/>
      <c r="R304" s="61"/>
    </row>
    <row r="305" spans="1:18" ht="12.75">
      <c r="A305" s="43"/>
      <c r="B305" s="53"/>
      <c r="C305" s="53"/>
      <c r="D305" s="49"/>
      <c r="E305" s="54"/>
      <c r="F305" s="55"/>
      <c r="G305" s="56"/>
      <c r="H305" s="57"/>
      <c r="I305" s="45"/>
      <c r="J305" s="45"/>
      <c r="K305" s="45"/>
      <c r="L305" s="46"/>
      <c r="M305" s="58"/>
      <c r="N305" s="58"/>
      <c r="O305" s="46"/>
      <c r="P305" s="182"/>
      <c r="Q305" s="182"/>
      <c r="R305" s="61"/>
    </row>
    <row r="306" spans="1:18" ht="12.75">
      <c r="A306" s="43"/>
      <c r="B306" s="53"/>
      <c r="C306" s="53"/>
      <c r="D306" s="49"/>
      <c r="E306" s="54"/>
      <c r="F306" s="55"/>
      <c r="G306" s="49"/>
      <c r="H306" s="57"/>
      <c r="I306" s="45"/>
      <c r="J306" s="45"/>
      <c r="K306" s="45"/>
      <c r="L306" s="46"/>
      <c r="M306" s="58"/>
      <c r="N306" s="58"/>
      <c r="O306" s="46"/>
      <c r="P306" s="182"/>
      <c r="Q306" s="182"/>
      <c r="R306" s="61"/>
    </row>
    <row r="307" spans="1:18" ht="12.75">
      <c r="A307" s="43"/>
      <c r="B307" s="53"/>
      <c r="C307" s="53"/>
      <c r="D307" s="49"/>
      <c r="E307" s="54"/>
      <c r="F307" s="55"/>
      <c r="G307" s="56"/>
      <c r="H307" s="57"/>
      <c r="I307" s="45"/>
      <c r="J307" s="45"/>
      <c r="K307" s="45"/>
      <c r="L307" s="46"/>
      <c r="M307" s="58"/>
      <c r="N307" s="58"/>
      <c r="O307" s="46"/>
      <c r="P307" s="182"/>
      <c r="Q307" s="182"/>
      <c r="R307" s="61"/>
    </row>
    <row r="308" spans="1:18" ht="12.75">
      <c r="A308" s="43"/>
      <c r="B308" s="53"/>
      <c r="C308" s="53"/>
      <c r="D308" s="59"/>
      <c r="E308" s="54"/>
      <c r="F308" s="55"/>
      <c r="G308" s="56"/>
      <c r="H308" s="57"/>
      <c r="I308" s="45"/>
      <c r="J308" s="45"/>
      <c r="K308" s="45"/>
      <c r="L308" s="46"/>
      <c r="M308" s="58"/>
      <c r="N308" s="58"/>
      <c r="O308" s="46"/>
      <c r="P308" s="182"/>
      <c r="Q308" s="182"/>
      <c r="R308" s="61"/>
    </row>
    <row r="309" spans="1:18" ht="12.75">
      <c r="A309" s="62"/>
      <c r="B309" s="63"/>
      <c r="C309" s="63"/>
      <c r="D309" s="64"/>
      <c r="E309" s="65"/>
      <c r="F309" s="65"/>
      <c r="G309" s="73"/>
      <c r="H309" s="74"/>
      <c r="I309" s="66"/>
      <c r="J309" s="66"/>
      <c r="K309" s="66"/>
      <c r="L309" s="67"/>
      <c r="M309" s="68"/>
      <c r="N309" s="68"/>
      <c r="O309" s="67"/>
      <c r="P309" s="183"/>
      <c r="Q309" s="183"/>
      <c r="R309" s="69"/>
    </row>
    <row r="314" spans="1:18" ht="12.75">
      <c r="A314" s="21" t="s">
        <v>0</v>
      </c>
      <c r="B314" s="22"/>
      <c r="C314" s="22"/>
      <c r="D314" s="22"/>
      <c r="E314" s="23"/>
      <c r="F314" s="23"/>
      <c r="G314" s="23"/>
      <c r="H314" s="24"/>
      <c r="I314" s="25"/>
      <c r="J314" s="25"/>
      <c r="K314" s="25"/>
      <c r="M314" s="25" t="s">
        <v>100</v>
      </c>
      <c r="O314" s="25"/>
      <c r="P314" s="25" t="s">
        <v>100</v>
      </c>
      <c r="Q314" s="25"/>
      <c r="R314" s="25"/>
    </row>
    <row r="315" spans="1:18" ht="12.75">
      <c r="A315" s="21" t="s">
        <v>2</v>
      </c>
      <c r="B315" s="22"/>
      <c r="C315" s="22"/>
      <c r="D315" s="22"/>
      <c r="E315" s="23"/>
      <c r="F315" s="23"/>
      <c r="G315" s="23"/>
      <c r="H315" s="24"/>
      <c r="I315" s="25"/>
      <c r="J315" s="25"/>
      <c r="K315" s="25"/>
      <c r="M315" s="25" t="s">
        <v>101</v>
      </c>
      <c r="O315" s="25"/>
      <c r="P315" s="25" t="s">
        <v>101</v>
      </c>
      <c r="Q315" s="25"/>
      <c r="R315" s="25"/>
    </row>
    <row r="316" spans="1:18" ht="12.75">
      <c r="A316" s="21" t="s">
        <v>4</v>
      </c>
      <c r="B316" s="22"/>
      <c r="C316" s="22"/>
      <c r="D316" s="23"/>
      <c r="E316" s="23"/>
      <c r="F316" s="23"/>
      <c r="G316" s="23"/>
      <c r="H316" s="24"/>
      <c r="I316" s="26"/>
      <c r="J316" s="26"/>
      <c r="K316" s="26"/>
      <c r="L316" s="26"/>
      <c r="M316" s="26"/>
      <c r="N316" s="26"/>
      <c r="O316" s="26"/>
      <c r="P316" s="26"/>
      <c r="Q316" s="26"/>
      <c r="R316" s="26"/>
    </row>
    <row r="317" spans="1:18" ht="20.25">
      <c r="A317" s="210" t="s">
        <v>479</v>
      </c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</row>
    <row r="318" spans="1:18" ht="12.75">
      <c r="A318" s="27"/>
      <c r="B318" s="23"/>
      <c r="C318" s="23"/>
      <c r="D318" s="23"/>
      <c r="E318" s="23"/>
      <c r="F318" s="23"/>
      <c r="G318" s="23"/>
      <c r="H318" s="24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1:18" ht="12.75">
      <c r="A319" s="21"/>
      <c r="B319" s="23"/>
      <c r="C319" s="23"/>
      <c r="D319" s="23"/>
      <c r="E319" s="23"/>
      <c r="F319" s="23"/>
      <c r="G319" s="23"/>
      <c r="H319" s="24"/>
      <c r="I319" s="26"/>
      <c r="J319" s="26"/>
      <c r="K319" s="26"/>
      <c r="L319" s="26"/>
      <c r="M319" s="26"/>
      <c r="N319" s="26"/>
      <c r="O319" s="26"/>
      <c r="P319" s="26"/>
      <c r="Q319" s="26"/>
      <c r="R319" s="26"/>
    </row>
    <row r="320" spans="1:18" ht="12.75">
      <c r="A320" s="21" t="s">
        <v>317</v>
      </c>
      <c r="B320" s="22"/>
      <c r="C320" s="22"/>
      <c r="D320" s="22"/>
      <c r="E320" s="22"/>
      <c r="F320" s="22"/>
      <c r="G320" s="22"/>
      <c r="H320" s="22"/>
      <c r="I320" s="21"/>
      <c r="J320" s="21"/>
      <c r="K320" s="21"/>
      <c r="L320" s="26"/>
      <c r="M320" s="26"/>
      <c r="N320" s="26"/>
      <c r="O320" s="26"/>
      <c r="P320" s="26"/>
      <c r="Q320" s="26"/>
      <c r="R320" s="26"/>
    </row>
    <row r="321" spans="1:18" ht="12.75">
      <c r="A321" s="27"/>
      <c r="B321" s="23"/>
      <c r="C321" s="23"/>
      <c r="D321" s="23"/>
      <c r="E321" s="23"/>
      <c r="F321" s="23"/>
      <c r="G321" s="23"/>
      <c r="H321" s="24"/>
      <c r="I321" s="26"/>
      <c r="J321" s="26"/>
      <c r="K321" s="26"/>
      <c r="L321" s="26"/>
      <c r="M321" s="26"/>
      <c r="N321" s="26"/>
      <c r="O321" s="26"/>
      <c r="P321" s="26"/>
      <c r="Q321" s="26"/>
      <c r="R321" s="26"/>
    </row>
    <row r="322" spans="1:18" ht="12.75">
      <c r="A322" s="27"/>
      <c r="B322" s="23"/>
      <c r="C322" s="23"/>
      <c r="D322" s="23"/>
      <c r="E322" s="23"/>
      <c r="F322" s="23"/>
      <c r="G322" s="23"/>
      <c r="H322" s="24"/>
      <c r="I322" s="26"/>
      <c r="J322" s="26"/>
      <c r="K322" s="26"/>
      <c r="L322" s="26"/>
      <c r="M322" s="26"/>
      <c r="N322" s="26"/>
      <c r="O322" s="26"/>
      <c r="P322" s="26"/>
      <c r="Q322" s="26"/>
      <c r="R322" s="26"/>
    </row>
    <row r="323" spans="1:18" ht="12.75">
      <c r="A323" s="28"/>
      <c r="B323" s="29"/>
      <c r="C323" s="30"/>
      <c r="D323" s="29"/>
      <c r="E323" s="29"/>
      <c r="F323" s="29"/>
      <c r="G323" s="29"/>
      <c r="H323" s="31"/>
      <c r="I323" s="32" t="s">
        <v>5</v>
      </c>
      <c r="J323" s="32" t="s">
        <v>5</v>
      </c>
      <c r="K323" s="32" t="s">
        <v>318</v>
      </c>
      <c r="L323" s="32" t="s">
        <v>5</v>
      </c>
      <c r="M323" s="32" t="s">
        <v>7</v>
      </c>
      <c r="N323" s="32" t="s">
        <v>323</v>
      </c>
      <c r="O323" s="32" t="s">
        <v>8</v>
      </c>
      <c r="P323" s="32" t="s">
        <v>318</v>
      </c>
      <c r="Q323" s="32" t="s">
        <v>318</v>
      </c>
      <c r="R323" s="32" t="s">
        <v>7</v>
      </c>
    </row>
    <row r="324" spans="1:18" ht="12.75">
      <c r="A324" s="33" t="s">
        <v>9</v>
      </c>
      <c r="B324" s="34" t="s">
        <v>10</v>
      </c>
      <c r="C324" s="35" t="s">
        <v>102</v>
      </c>
      <c r="D324" s="34"/>
      <c r="E324" s="34"/>
      <c r="F324" s="34"/>
      <c r="G324" s="34"/>
      <c r="H324" s="34"/>
      <c r="I324" s="36" t="s">
        <v>103</v>
      </c>
      <c r="J324" s="36" t="s">
        <v>13</v>
      </c>
      <c r="K324" s="36" t="s">
        <v>321</v>
      </c>
      <c r="L324" s="37" t="s">
        <v>13</v>
      </c>
      <c r="M324" s="37" t="s">
        <v>14</v>
      </c>
      <c r="N324" s="36" t="s">
        <v>320</v>
      </c>
      <c r="O324" s="37" t="s">
        <v>15</v>
      </c>
      <c r="P324" s="184">
        <v>2005</v>
      </c>
      <c r="Q324" s="36"/>
      <c r="R324" s="37" t="s">
        <v>14</v>
      </c>
    </row>
    <row r="325" spans="1:18" ht="12.75">
      <c r="A325" s="38"/>
      <c r="B325" s="39"/>
      <c r="C325" s="40"/>
      <c r="D325" s="39"/>
      <c r="E325" s="39"/>
      <c r="F325" s="39"/>
      <c r="G325" s="39"/>
      <c r="H325" s="39"/>
      <c r="I325" s="41" t="s">
        <v>16</v>
      </c>
      <c r="J325" s="41"/>
      <c r="K325" s="41"/>
      <c r="L325" s="42" t="s">
        <v>480</v>
      </c>
      <c r="M325" s="42" t="s">
        <v>322</v>
      </c>
      <c r="N325" s="42">
        <v>2006</v>
      </c>
      <c r="O325" s="42" t="s">
        <v>480</v>
      </c>
      <c r="P325" s="185">
        <v>2006</v>
      </c>
      <c r="Q325" s="41"/>
      <c r="R325" s="42" t="s">
        <v>480</v>
      </c>
    </row>
    <row r="326" spans="1:18" ht="12.75">
      <c r="A326" s="43" t="s">
        <v>453</v>
      </c>
      <c r="B326" t="s">
        <v>457</v>
      </c>
      <c r="C326" s="207" t="s">
        <v>162</v>
      </c>
      <c r="D326" s="49"/>
      <c r="E326" s="50"/>
      <c r="F326" s="50"/>
      <c r="G326" s="51"/>
      <c r="H326" s="52"/>
      <c r="I326" s="45"/>
      <c r="J326" s="45"/>
      <c r="K326" s="45"/>
      <c r="L326" s="46"/>
      <c r="M326" s="58"/>
      <c r="N326" s="58"/>
      <c r="O326" s="46"/>
      <c r="P326" s="182"/>
      <c r="Q326" s="182"/>
      <c r="R326" s="61"/>
    </row>
    <row r="327" spans="1:18" ht="12.75">
      <c r="A327" s="43"/>
      <c r="B327" s="44"/>
      <c r="C327" s="48"/>
      <c r="D327" s="49"/>
      <c r="E327" s="50"/>
      <c r="F327" s="50"/>
      <c r="G327" s="51"/>
      <c r="H327" s="52"/>
      <c r="I327" s="45"/>
      <c r="J327" s="45"/>
      <c r="K327" s="45"/>
      <c r="L327" s="46"/>
      <c r="M327" s="58"/>
      <c r="N327" s="58"/>
      <c r="O327" s="46"/>
      <c r="P327" s="182"/>
      <c r="Q327" s="182"/>
      <c r="R327" s="61"/>
    </row>
    <row r="328" spans="1:18" ht="12.75">
      <c r="A328" s="43"/>
      <c r="B328" s="53"/>
      <c r="C328" s="53" t="s">
        <v>104</v>
      </c>
      <c r="D328" s="49" t="s">
        <v>163</v>
      </c>
      <c r="E328" s="54"/>
      <c r="F328" s="55"/>
      <c r="G328" s="56"/>
      <c r="H328" s="57"/>
      <c r="I328" s="45"/>
      <c r="J328" s="45"/>
      <c r="K328" s="45"/>
      <c r="L328" s="46"/>
      <c r="M328" s="58"/>
      <c r="N328" s="58"/>
      <c r="O328" s="46"/>
      <c r="P328" s="182"/>
      <c r="Q328" s="182"/>
      <c r="R328" s="61"/>
    </row>
    <row r="329" spans="1:18" ht="12.75">
      <c r="A329" s="43"/>
      <c r="B329" s="53"/>
      <c r="C329" s="53" t="s">
        <v>105</v>
      </c>
      <c r="D329" s="49" t="s">
        <v>121</v>
      </c>
      <c r="E329" s="54"/>
      <c r="F329" s="55"/>
      <c r="G329" s="56"/>
      <c r="H329" s="57"/>
      <c r="I329" s="45"/>
      <c r="J329" s="45"/>
      <c r="K329" s="45"/>
      <c r="L329" s="46"/>
      <c r="M329" s="58"/>
      <c r="N329" s="58"/>
      <c r="O329" s="46"/>
      <c r="P329" s="182"/>
      <c r="Q329" s="182"/>
      <c r="R329" s="61"/>
    </row>
    <row r="330" spans="1:18" ht="12.75">
      <c r="A330" s="43"/>
      <c r="B330" s="53"/>
      <c r="C330" s="53" t="s">
        <v>106</v>
      </c>
      <c r="D330" s="49"/>
      <c r="E330" s="54"/>
      <c r="F330" s="55" t="s">
        <v>107</v>
      </c>
      <c r="G330" s="49" t="s">
        <v>108</v>
      </c>
      <c r="H330" s="57"/>
      <c r="I330" s="45"/>
      <c r="J330" s="45"/>
      <c r="K330" s="45"/>
      <c r="L330" s="46"/>
      <c r="M330" s="58"/>
      <c r="N330" s="58"/>
      <c r="O330" s="46"/>
      <c r="P330" s="182"/>
      <c r="Q330" s="182"/>
      <c r="R330" s="61"/>
    </row>
    <row r="331" spans="1:18" ht="12.75">
      <c r="A331" s="43"/>
      <c r="B331" s="53"/>
      <c r="C331" s="53" t="s">
        <v>8</v>
      </c>
      <c r="D331" s="49" t="s">
        <v>164</v>
      </c>
      <c r="E331" s="54"/>
      <c r="F331" s="55"/>
      <c r="G331" s="56"/>
      <c r="H331" s="57"/>
      <c r="I331" s="45"/>
      <c r="J331" s="45"/>
      <c r="K331" s="45"/>
      <c r="L331" s="46"/>
      <c r="M331" s="58"/>
      <c r="N331" s="58"/>
      <c r="O331" s="46"/>
      <c r="P331" s="182"/>
      <c r="Q331" s="182"/>
      <c r="R331" s="61"/>
    </row>
    <row r="332" spans="1:18" ht="12.75">
      <c r="A332" s="43"/>
      <c r="B332" s="53"/>
      <c r="C332" s="53" t="s">
        <v>110</v>
      </c>
      <c r="D332" s="59" t="s">
        <v>165</v>
      </c>
      <c r="E332" s="54"/>
      <c r="F332" s="55"/>
      <c r="G332" s="56"/>
      <c r="H332" s="57"/>
      <c r="I332" s="45"/>
      <c r="J332" s="45"/>
      <c r="K332" s="45"/>
      <c r="L332" s="46"/>
      <c r="M332" s="58"/>
      <c r="N332" s="58"/>
      <c r="O332" s="46"/>
      <c r="P332" s="182"/>
      <c r="Q332" s="182"/>
      <c r="R332" s="61"/>
    </row>
    <row r="333" spans="1:18" ht="12.75">
      <c r="A333" s="43"/>
      <c r="B333" s="53"/>
      <c r="C333" s="53" t="s">
        <v>111</v>
      </c>
      <c r="D333" s="49" t="s">
        <v>166</v>
      </c>
      <c r="E333" s="55" t="s">
        <v>112</v>
      </c>
      <c r="F333" s="55"/>
      <c r="G333" s="56" t="s">
        <v>113</v>
      </c>
      <c r="H333" s="57"/>
      <c r="I333" s="60">
        <v>2065</v>
      </c>
      <c r="J333" s="60">
        <f>I333*0.818035295</f>
        <v>1689.2428841750002</v>
      </c>
      <c r="K333" s="60">
        <f>I333*0.244727087</f>
        <v>505.36143465500004</v>
      </c>
      <c r="L333" s="46">
        <f>I333*1.062762426</f>
        <v>2194.60440969</v>
      </c>
      <c r="M333" s="58">
        <v>1774.1805488399998</v>
      </c>
      <c r="N333" s="58">
        <f>J333*0.1</f>
        <v>168.92428841750004</v>
      </c>
      <c r="O333" s="46">
        <f>L333*0.1</f>
        <v>219.46044096900002</v>
      </c>
      <c r="P333" s="182">
        <f>K333*0.2</f>
        <v>101.07228693100001</v>
      </c>
      <c r="Q333" s="182"/>
      <c r="R333" s="61">
        <f>M333+O333</f>
        <v>1993.6409898089998</v>
      </c>
    </row>
    <row r="334" spans="1:18" ht="12.75">
      <c r="A334" s="43"/>
      <c r="B334" s="53"/>
      <c r="C334" s="53"/>
      <c r="D334" s="56"/>
      <c r="E334" s="55"/>
      <c r="F334" s="55"/>
      <c r="G334" s="56"/>
      <c r="H334" s="57"/>
      <c r="I334" s="45"/>
      <c r="J334" s="45"/>
      <c r="K334" s="45"/>
      <c r="L334" s="46"/>
      <c r="M334" s="58"/>
      <c r="N334" s="58"/>
      <c r="O334" s="46"/>
      <c r="P334" s="182"/>
      <c r="Q334" s="182"/>
      <c r="R334" s="61"/>
    </row>
    <row r="335" spans="1:18" ht="12.75">
      <c r="A335" s="43" t="s">
        <v>454</v>
      </c>
      <c r="B335" t="s">
        <v>458</v>
      </c>
      <c r="C335" s="207" t="s">
        <v>157</v>
      </c>
      <c r="D335" s="49"/>
      <c r="E335" s="50"/>
      <c r="F335" s="50"/>
      <c r="G335" s="51"/>
      <c r="H335" s="50"/>
      <c r="I335" s="70"/>
      <c r="J335" s="70"/>
      <c r="K335" s="70"/>
      <c r="L335" s="46"/>
      <c r="M335" s="47"/>
      <c r="N335" s="47"/>
      <c r="O335" s="46"/>
      <c r="P335" s="182"/>
      <c r="Q335" s="182"/>
      <c r="R335" s="61"/>
    </row>
    <row r="336" spans="1:18" ht="12.75">
      <c r="A336" s="43"/>
      <c r="B336" s="44"/>
      <c r="C336" s="48"/>
      <c r="D336" s="49"/>
      <c r="E336" s="50"/>
      <c r="F336" s="50"/>
      <c r="G336" s="51"/>
      <c r="H336" s="52"/>
      <c r="I336" s="45"/>
      <c r="J336" s="45"/>
      <c r="K336" s="45"/>
      <c r="L336" s="46"/>
      <c r="M336" s="47"/>
      <c r="N336" s="47"/>
      <c r="O336" s="46"/>
      <c r="P336" s="182"/>
      <c r="Q336" s="182"/>
      <c r="R336" s="61"/>
    </row>
    <row r="337" spans="1:18" ht="12.75">
      <c r="A337" s="43"/>
      <c r="B337" s="53"/>
      <c r="C337" s="53" t="s">
        <v>104</v>
      </c>
      <c r="D337" s="49" t="s">
        <v>158</v>
      </c>
      <c r="E337" s="54"/>
      <c r="F337" s="55"/>
      <c r="G337" s="56"/>
      <c r="H337" s="57"/>
      <c r="I337" s="45"/>
      <c r="J337" s="45"/>
      <c r="K337" s="45"/>
      <c r="L337" s="46"/>
      <c r="M337" s="47"/>
      <c r="N337" s="47"/>
      <c r="O337" s="46"/>
      <c r="P337" s="182"/>
      <c r="Q337" s="182"/>
      <c r="R337" s="61"/>
    </row>
    <row r="338" spans="1:18" ht="12.75">
      <c r="A338" s="43"/>
      <c r="B338" s="53"/>
      <c r="C338" s="53" t="s">
        <v>105</v>
      </c>
      <c r="D338" s="49" t="s">
        <v>128</v>
      </c>
      <c r="E338" s="54"/>
      <c r="F338" s="55"/>
      <c r="G338" s="56"/>
      <c r="H338" s="57"/>
      <c r="I338" s="45"/>
      <c r="J338" s="45"/>
      <c r="K338" s="45"/>
      <c r="L338" s="46"/>
      <c r="M338" s="47"/>
      <c r="N338" s="47"/>
      <c r="O338" s="46"/>
      <c r="P338" s="182"/>
      <c r="Q338" s="182"/>
      <c r="R338" s="61"/>
    </row>
    <row r="339" spans="1:18" ht="12.75">
      <c r="A339" s="43"/>
      <c r="B339" s="53"/>
      <c r="C339" s="53" t="s">
        <v>106</v>
      </c>
      <c r="D339" s="49"/>
      <c r="E339" s="54"/>
      <c r="F339" s="55" t="s">
        <v>107</v>
      </c>
      <c r="G339" s="49" t="s">
        <v>108</v>
      </c>
      <c r="H339" s="57"/>
      <c r="I339" s="45"/>
      <c r="J339" s="45"/>
      <c r="K339" s="45"/>
      <c r="L339" s="46"/>
      <c r="M339" s="47"/>
      <c r="N339" s="47"/>
      <c r="O339" s="46"/>
      <c r="P339" s="182"/>
      <c r="Q339" s="182"/>
      <c r="R339" s="61"/>
    </row>
    <row r="340" spans="1:18" ht="12.75">
      <c r="A340" s="43"/>
      <c r="B340" s="53"/>
      <c r="C340" s="53" t="s">
        <v>8</v>
      </c>
      <c r="D340" s="49" t="s">
        <v>159</v>
      </c>
      <c r="E340" s="54"/>
      <c r="F340" s="55"/>
      <c r="G340" s="56"/>
      <c r="H340" s="57"/>
      <c r="I340" s="45"/>
      <c r="J340" s="45"/>
      <c r="K340" s="45"/>
      <c r="L340" s="46"/>
      <c r="M340" s="47"/>
      <c r="N340" s="47"/>
      <c r="O340" s="46"/>
      <c r="P340" s="182"/>
      <c r="Q340" s="182"/>
      <c r="R340" s="61"/>
    </row>
    <row r="341" spans="1:18" ht="12.75">
      <c r="A341" s="43"/>
      <c r="B341" s="53"/>
      <c r="C341" s="53" t="s">
        <v>110</v>
      </c>
      <c r="D341" s="59" t="s">
        <v>167</v>
      </c>
      <c r="E341" s="54"/>
      <c r="F341" s="55"/>
      <c r="G341" s="56"/>
      <c r="H341" s="57"/>
      <c r="I341" s="45"/>
      <c r="J341" s="45"/>
      <c r="K341" s="45"/>
      <c r="L341" s="46"/>
      <c r="M341" s="47"/>
      <c r="N341" s="47"/>
      <c r="O341" s="46"/>
      <c r="P341" s="182"/>
      <c r="Q341" s="182"/>
      <c r="R341" s="61"/>
    </row>
    <row r="342" spans="1:18" ht="12.75">
      <c r="A342" s="43"/>
      <c r="B342" s="53"/>
      <c r="C342" s="53" t="s">
        <v>111</v>
      </c>
      <c r="D342" s="49" t="s">
        <v>168</v>
      </c>
      <c r="E342" s="55" t="s">
        <v>112</v>
      </c>
      <c r="F342" s="55"/>
      <c r="G342" s="56" t="s">
        <v>113</v>
      </c>
      <c r="H342" s="57"/>
      <c r="I342" s="60">
        <v>2205.05</v>
      </c>
      <c r="J342" s="60">
        <f>I342*0.818035295</f>
        <v>1803.8087272397502</v>
      </c>
      <c r="K342" s="60">
        <f>I342*0.244727087</f>
        <v>539.63546318935</v>
      </c>
      <c r="L342" s="46">
        <f>I342*1.062762426</f>
        <v>2343.4442874513</v>
      </c>
      <c r="M342" s="58">
        <v>1894.5069342468</v>
      </c>
      <c r="N342" s="58">
        <f>J342*0.1</f>
        <v>180.38087272397502</v>
      </c>
      <c r="O342" s="46">
        <f>L342*0.1</f>
        <v>234.34442874513002</v>
      </c>
      <c r="P342" s="182">
        <f>K342*0.2</f>
        <v>107.92709263787002</v>
      </c>
      <c r="Q342" s="182"/>
      <c r="R342" s="61">
        <f>M342+O342</f>
        <v>2128.85136299193</v>
      </c>
    </row>
    <row r="343" spans="1:18" ht="12.75">
      <c r="A343" s="43"/>
      <c r="B343" s="53"/>
      <c r="C343" s="53"/>
      <c r="D343" s="56"/>
      <c r="E343" s="55"/>
      <c r="F343" s="55"/>
      <c r="G343" s="56"/>
      <c r="H343" s="57"/>
      <c r="I343" s="45"/>
      <c r="J343" s="45"/>
      <c r="K343" s="45"/>
      <c r="L343" s="46"/>
      <c r="M343" s="58"/>
      <c r="N343" s="58"/>
      <c r="O343" s="46"/>
      <c r="P343" s="182"/>
      <c r="Q343" s="182"/>
      <c r="R343" s="61"/>
    </row>
    <row r="344" spans="1:18" ht="12.75">
      <c r="A344" s="43" t="s">
        <v>455</v>
      </c>
      <c r="B344" t="s">
        <v>394</v>
      </c>
      <c r="C344" s="207" t="s">
        <v>157</v>
      </c>
      <c r="D344" s="49"/>
      <c r="E344" s="50"/>
      <c r="F344" s="50"/>
      <c r="G344" s="51"/>
      <c r="H344" s="52"/>
      <c r="I344" s="45"/>
      <c r="J344" s="45"/>
      <c r="K344" s="45"/>
      <c r="L344" s="46"/>
      <c r="M344" s="58"/>
      <c r="N344" s="58"/>
      <c r="O344" s="46"/>
      <c r="P344" s="182"/>
      <c r="Q344" s="182"/>
      <c r="R344" s="61"/>
    </row>
    <row r="345" spans="1:18" ht="12.75">
      <c r="A345" s="43"/>
      <c r="B345" s="44"/>
      <c r="C345" s="48"/>
      <c r="D345" s="49"/>
      <c r="E345" s="50"/>
      <c r="F345" s="50"/>
      <c r="G345" s="51"/>
      <c r="H345" s="52"/>
      <c r="I345" s="45"/>
      <c r="J345" s="45"/>
      <c r="K345" s="45"/>
      <c r="L345" s="46"/>
      <c r="M345" s="58"/>
      <c r="N345" s="58"/>
      <c r="O345" s="46"/>
      <c r="P345" s="182"/>
      <c r="Q345" s="182"/>
      <c r="R345" s="61"/>
    </row>
    <row r="346" spans="1:18" ht="12.75">
      <c r="A346" s="43"/>
      <c r="B346" s="53"/>
      <c r="C346" s="53" t="s">
        <v>104</v>
      </c>
      <c r="D346" s="49" t="s">
        <v>158</v>
      </c>
      <c r="E346" s="54"/>
      <c r="F346" s="55"/>
      <c r="G346" s="56"/>
      <c r="H346" s="57"/>
      <c r="I346" s="45"/>
      <c r="J346" s="45"/>
      <c r="K346" s="45"/>
      <c r="L346" s="46"/>
      <c r="M346" s="58"/>
      <c r="N346" s="58"/>
      <c r="O346" s="46"/>
      <c r="P346" s="182"/>
      <c r="Q346" s="182"/>
      <c r="R346" s="61"/>
    </row>
    <row r="347" spans="1:18" ht="12.75">
      <c r="A347" s="43"/>
      <c r="B347" s="53"/>
      <c r="C347" s="53" t="s">
        <v>105</v>
      </c>
      <c r="D347" s="49" t="s">
        <v>128</v>
      </c>
      <c r="E347" s="54"/>
      <c r="F347" s="55"/>
      <c r="G347" s="56"/>
      <c r="H347" s="57"/>
      <c r="I347" s="45"/>
      <c r="J347" s="45"/>
      <c r="K347" s="45"/>
      <c r="L347" s="46"/>
      <c r="M347" s="58"/>
      <c r="N347" s="58"/>
      <c r="O347" s="46"/>
      <c r="P347" s="182"/>
      <c r="Q347" s="182"/>
      <c r="R347" s="61"/>
    </row>
    <row r="348" spans="1:18" ht="12.75">
      <c r="A348" s="43"/>
      <c r="B348" s="53"/>
      <c r="C348" s="53" t="s">
        <v>106</v>
      </c>
      <c r="D348" s="49"/>
      <c r="E348" s="54"/>
      <c r="F348" s="55" t="s">
        <v>107</v>
      </c>
      <c r="G348" s="49" t="s">
        <v>108</v>
      </c>
      <c r="H348" s="57"/>
      <c r="I348" s="45"/>
      <c r="J348" s="45"/>
      <c r="K348" s="45"/>
      <c r="L348" s="46"/>
      <c r="M348" s="58"/>
      <c r="N348" s="58"/>
      <c r="O348" s="46"/>
      <c r="P348" s="182"/>
      <c r="Q348" s="182"/>
      <c r="R348" s="61"/>
    </row>
    <row r="349" spans="1:18" ht="12.75">
      <c r="A349" s="43"/>
      <c r="B349" s="53"/>
      <c r="C349" s="53" t="s">
        <v>8</v>
      </c>
      <c r="D349" s="49" t="s">
        <v>159</v>
      </c>
      <c r="E349" s="54"/>
      <c r="F349" s="55"/>
      <c r="G349" s="56"/>
      <c r="H349" s="57"/>
      <c r="I349" s="45"/>
      <c r="J349" s="45"/>
      <c r="K349" s="45"/>
      <c r="L349" s="46"/>
      <c r="M349" s="58"/>
      <c r="N349" s="58"/>
      <c r="O349" s="46"/>
      <c r="P349" s="182"/>
      <c r="Q349" s="182"/>
      <c r="R349" s="61"/>
    </row>
    <row r="350" spans="1:18" ht="12.75">
      <c r="A350" s="43"/>
      <c r="B350" s="53"/>
      <c r="C350" s="53" t="s">
        <v>110</v>
      </c>
      <c r="D350" s="59" t="s">
        <v>167</v>
      </c>
      <c r="E350" s="54"/>
      <c r="F350" s="55"/>
      <c r="G350" s="56"/>
      <c r="H350" s="57"/>
      <c r="I350" s="45"/>
      <c r="J350" s="45"/>
      <c r="K350" s="45"/>
      <c r="L350" s="46"/>
      <c r="M350" s="58"/>
      <c r="N350" s="58"/>
      <c r="O350" s="46"/>
      <c r="P350" s="182"/>
      <c r="Q350" s="182"/>
      <c r="R350" s="61"/>
    </row>
    <row r="351" spans="1:18" ht="12.75">
      <c r="A351" s="43"/>
      <c r="B351" s="53"/>
      <c r="C351" s="53" t="s">
        <v>111</v>
      </c>
      <c r="D351" s="49" t="s">
        <v>168</v>
      </c>
      <c r="E351" s="55" t="s">
        <v>112</v>
      </c>
      <c r="F351" s="55"/>
      <c r="G351" s="56" t="s">
        <v>113</v>
      </c>
      <c r="H351" s="57"/>
      <c r="I351" s="60">
        <v>2205.05</v>
      </c>
      <c r="J351" s="60">
        <f>I351*0.818035295</f>
        <v>1803.8087272397502</v>
      </c>
      <c r="K351" s="60">
        <f>I351*0.244727087</f>
        <v>539.63546318935</v>
      </c>
      <c r="L351" s="46">
        <f>I351*1.062762426</f>
        <v>2343.4442874513</v>
      </c>
      <c r="M351" s="58">
        <v>1894.5069342468</v>
      </c>
      <c r="N351" s="58">
        <f>J351*0.1</f>
        <v>180.38087272397502</v>
      </c>
      <c r="O351" s="46">
        <f>L351*0.1</f>
        <v>234.34442874513002</v>
      </c>
      <c r="P351" s="182">
        <f>K351*0.2</f>
        <v>107.92709263787002</v>
      </c>
      <c r="Q351" s="182"/>
      <c r="R351" s="61">
        <f>M351+O351</f>
        <v>2128.85136299193</v>
      </c>
    </row>
    <row r="352" spans="1:18" ht="12.75">
      <c r="A352" s="43"/>
      <c r="B352" s="53"/>
      <c r="C352" s="53"/>
      <c r="D352" s="56"/>
      <c r="E352" s="55"/>
      <c r="F352" s="55"/>
      <c r="G352" s="56"/>
      <c r="H352" s="57"/>
      <c r="I352" s="45"/>
      <c r="J352" s="45"/>
      <c r="K352" s="45"/>
      <c r="L352" s="46"/>
      <c r="M352" s="58"/>
      <c r="N352" s="58"/>
      <c r="O352" s="46"/>
      <c r="P352" s="182"/>
      <c r="Q352" s="182"/>
      <c r="R352" s="61"/>
    </row>
    <row r="353" spans="1:18" ht="12.75">
      <c r="A353" s="43" t="s">
        <v>456</v>
      </c>
      <c r="B353" t="s">
        <v>459</v>
      </c>
      <c r="C353" s="207" t="s">
        <v>169</v>
      </c>
      <c r="D353" s="49"/>
      <c r="E353" s="50"/>
      <c r="F353" s="50"/>
      <c r="G353" s="51"/>
      <c r="H353" s="52"/>
      <c r="I353" s="45"/>
      <c r="J353" s="45"/>
      <c r="K353" s="45"/>
      <c r="L353" s="46"/>
      <c r="M353" s="58"/>
      <c r="N353" s="58"/>
      <c r="O353" s="46"/>
      <c r="P353" s="182"/>
      <c r="Q353" s="182"/>
      <c r="R353" s="61"/>
    </row>
    <row r="354" spans="1:18" ht="12.75">
      <c r="A354" s="43"/>
      <c r="B354" s="44"/>
      <c r="C354" s="48" t="s">
        <v>170</v>
      </c>
      <c r="D354" s="49"/>
      <c r="E354" s="50"/>
      <c r="F354" s="50"/>
      <c r="G354" s="51"/>
      <c r="H354" s="52"/>
      <c r="I354" s="45"/>
      <c r="J354" s="45"/>
      <c r="K354" s="45"/>
      <c r="L354" s="46"/>
      <c r="M354" s="58"/>
      <c r="N354" s="58"/>
      <c r="O354" s="46"/>
      <c r="P354" s="182"/>
      <c r="Q354" s="182"/>
      <c r="R354" s="61"/>
    </row>
    <row r="355" spans="1:18" ht="12.75">
      <c r="A355" s="43"/>
      <c r="B355" s="53"/>
      <c r="C355" s="53" t="s">
        <v>104</v>
      </c>
      <c r="D355" s="49" t="s">
        <v>158</v>
      </c>
      <c r="E355" s="54"/>
      <c r="F355" s="55"/>
      <c r="G355" s="56"/>
      <c r="H355" s="57"/>
      <c r="I355" s="45"/>
      <c r="J355" s="45"/>
      <c r="K355" s="45"/>
      <c r="L355" s="46"/>
      <c r="M355" s="58"/>
      <c r="N355" s="58"/>
      <c r="O355" s="46"/>
      <c r="P355" s="182"/>
      <c r="Q355" s="182"/>
      <c r="R355" s="61"/>
    </row>
    <row r="356" spans="1:18" ht="12.75">
      <c r="A356" s="43"/>
      <c r="B356" s="53"/>
      <c r="C356" s="53" t="s">
        <v>105</v>
      </c>
      <c r="D356" s="49" t="s">
        <v>128</v>
      </c>
      <c r="E356" s="54"/>
      <c r="F356" s="55"/>
      <c r="G356" s="56"/>
      <c r="H356" s="57"/>
      <c r="I356" s="45"/>
      <c r="J356" s="45"/>
      <c r="K356" s="45"/>
      <c r="L356" s="46"/>
      <c r="M356" s="58"/>
      <c r="N356" s="58"/>
      <c r="O356" s="46"/>
      <c r="P356" s="182"/>
      <c r="Q356" s="182"/>
      <c r="R356" s="61"/>
    </row>
    <row r="357" spans="1:18" ht="12.75">
      <c r="A357" s="43"/>
      <c r="B357" s="53"/>
      <c r="C357" s="53" t="s">
        <v>106</v>
      </c>
      <c r="D357" s="49"/>
      <c r="E357" s="54"/>
      <c r="F357" s="55" t="s">
        <v>107</v>
      </c>
      <c r="G357" s="49" t="s">
        <v>108</v>
      </c>
      <c r="H357" s="57"/>
      <c r="I357" s="45"/>
      <c r="J357" s="45"/>
      <c r="K357" s="45"/>
      <c r="L357" s="46"/>
      <c r="M357" s="58"/>
      <c r="N357" s="58"/>
      <c r="O357" s="46"/>
      <c r="P357" s="182"/>
      <c r="Q357" s="182"/>
      <c r="R357" s="61"/>
    </row>
    <row r="358" spans="1:18" ht="12.75">
      <c r="A358" s="43"/>
      <c r="B358" s="53"/>
      <c r="C358" s="53" t="s">
        <v>8</v>
      </c>
      <c r="D358" s="49" t="s">
        <v>159</v>
      </c>
      <c r="E358" s="54"/>
      <c r="F358" s="55"/>
      <c r="G358" s="56"/>
      <c r="H358" s="57"/>
      <c r="I358" s="45"/>
      <c r="J358" s="45"/>
      <c r="K358" s="45"/>
      <c r="L358" s="46"/>
      <c r="M358" s="58"/>
      <c r="N358" s="58"/>
      <c r="O358" s="46"/>
      <c r="P358" s="182"/>
      <c r="Q358" s="182"/>
      <c r="R358" s="61"/>
    </row>
    <row r="359" spans="1:18" ht="12.75">
      <c r="A359" s="43"/>
      <c r="B359" s="53"/>
      <c r="C359" s="53" t="s">
        <v>110</v>
      </c>
      <c r="D359" s="59" t="s">
        <v>171</v>
      </c>
      <c r="E359" s="54"/>
      <c r="F359" s="55"/>
      <c r="G359" s="56"/>
      <c r="H359" s="57"/>
      <c r="I359" s="45"/>
      <c r="J359" s="45"/>
      <c r="K359" s="45"/>
      <c r="L359" s="46"/>
      <c r="M359" s="58"/>
      <c r="N359" s="58"/>
      <c r="O359" s="46"/>
      <c r="P359" s="182"/>
      <c r="Q359" s="182"/>
      <c r="R359" s="61"/>
    </row>
    <row r="360" spans="1:18" ht="12.75">
      <c r="A360" s="43"/>
      <c r="B360" s="53"/>
      <c r="C360" s="53" t="s">
        <v>111</v>
      </c>
      <c r="D360" s="49" t="s">
        <v>172</v>
      </c>
      <c r="E360" s="55" t="s">
        <v>112</v>
      </c>
      <c r="F360" s="55"/>
      <c r="G360" s="56" t="s">
        <v>113</v>
      </c>
      <c r="H360" s="57"/>
      <c r="I360" s="60">
        <v>211.06</v>
      </c>
      <c r="J360" s="60">
        <f>I360*0.818035295</f>
        <v>172.6545293627</v>
      </c>
      <c r="K360" s="60">
        <f>I360*0.244727087</f>
        <v>51.652098982220004</v>
      </c>
      <c r="L360" s="46">
        <f>I360*1.062762426</f>
        <v>224.30663763156</v>
      </c>
      <c r="M360" s="58">
        <v>181.33585793615998</v>
      </c>
      <c r="N360" s="58">
        <f>J360*0.1</f>
        <v>17.26545293627</v>
      </c>
      <c r="O360" s="46">
        <f>L360*0.1</f>
        <v>22.430663763156</v>
      </c>
      <c r="P360" s="182">
        <f>K360*0.2</f>
        <v>10.330419796444001</v>
      </c>
      <c r="Q360" s="182"/>
      <c r="R360" s="61">
        <f>M360+O360</f>
        <v>203.76652169931597</v>
      </c>
    </row>
    <row r="361" spans="1:18" ht="12.75">
      <c r="A361" s="43"/>
      <c r="B361" s="53"/>
      <c r="C361" s="53"/>
      <c r="D361" s="49"/>
      <c r="E361" s="55"/>
      <c r="F361" s="55"/>
      <c r="G361" s="56"/>
      <c r="H361" s="57"/>
      <c r="I361" s="60"/>
      <c r="J361" s="60"/>
      <c r="K361" s="60"/>
      <c r="L361" s="46"/>
      <c r="M361" s="58"/>
      <c r="N361" s="58"/>
      <c r="O361" s="46"/>
      <c r="P361" s="182"/>
      <c r="Q361" s="182"/>
      <c r="R361" s="61"/>
    </row>
    <row r="362" spans="1:18" ht="12.75">
      <c r="A362" s="43"/>
      <c r="B362" s="44"/>
      <c r="C362" s="48"/>
      <c r="D362" s="49"/>
      <c r="E362" s="50"/>
      <c r="F362" s="50"/>
      <c r="G362" s="51"/>
      <c r="H362" s="52"/>
      <c r="I362" s="45"/>
      <c r="J362" s="45"/>
      <c r="K362" s="45"/>
      <c r="L362" s="46"/>
      <c r="M362" s="58"/>
      <c r="N362" s="58"/>
      <c r="O362" s="46"/>
      <c r="P362" s="182"/>
      <c r="Q362" s="182"/>
      <c r="R362" s="61"/>
    </row>
    <row r="363" spans="1:18" ht="12.75">
      <c r="A363" s="43"/>
      <c r="B363" s="44"/>
      <c r="C363" s="48"/>
      <c r="D363" s="49"/>
      <c r="E363" s="50"/>
      <c r="F363" s="50"/>
      <c r="G363" s="51"/>
      <c r="H363" s="52"/>
      <c r="I363" s="45"/>
      <c r="J363" s="45"/>
      <c r="K363" s="45"/>
      <c r="L363" s="46"/>
      <c r="M363" s="58"/>
      <c r="N363" s="58"/>
      <c r="O363" s="46"/>
      <c r="P363" s="182"/>
      <c r="Q363" s="182"/>
      <c r="R363" s="61"/>
    </row>
    <row r="364" spans="1:18" ht="12.75">
      <c r="A364" s="43"/>
      <c r="B364" s="53"/>
      <c r="C364" s="53"/>
      <c r="D364" s="49"/>
      <c r="E364" s="54"/>
      <c r="F364" s="55"/>
      <c r="G364" s="56"/>
      <c r="H364" s="57"/>
      <c r="I364" s="45"/>
      <c r="J364" s="45"/>
      <c r="K364" s="45"/>
      <c r="L364" s="46"/>
      <c r="M364" s="58"/>
      <c r="N364" s="58"/>
      <c r="O364" s="46"/>
      <c r="P364" s="182"/>
      <c r="Q364" s="182"/>
      <c r="R364" s="61"/>
    </row>
    <row r="365" spans="1:18" ht="12.75">
      <c r="A365" s="43"/>
      <c r="B365" s="53"/>
      <c r="C365" s="53"/>
      <c r="D365" s="49"/>
      <c r="E365" s="54"/>
      <c r="F365" s="55"/>
      <c r="G365" s="56"/>
      <c r="H365" s="57"/>
      <c r="I365" s="45"/>
      <c r="J365" s="45"/>
      <c r="K365" s="45"/>
      <c r="L365" s="46"/>
      <c r="M365" s="58"/>
      <c r="N365" s="58"/>
      <c r="O365" s="46"/>
      <c r="P365" s="182"/>
      <c r="Q365" s="182"/>
      <c r="R365" s="61"/>
    </row>
    <row r="366" spans="1:18" ht="12.75">
      <c r="A366" s="43"/>
      <c r="B366" s="53"/>
      <c r="C366" s="53"/>
      <c r="D366" s="49"/>
      <c r="E366" s="54"/>
      <c r="F366" s="55"/>
      <c r="G366" s="49"/>
      <c r="H366" s="57"/>
      <c r="I366" s="45"/>
      <c r="J366" s="45"/>
      <c r="K366" s="45"/>
      <c r="L366" s="46"/>
      <c r="M366" s="58"/>
      <c r="N366" s="58"/>
      <c r="O366" s="46"/>
      <c r="P366" s="182"/>
      <c r="Q366" s="182"/>
      <c r="R366" s="61"/>
    </row>
    <row r="367" spans="1:18" ht="12.75">
      <c r="A367" s="43"/>
      <c r="B367" s="53"/>
      <c r="C367" s="53"/>
      <c r="D367" s="49"/>
      <c r="E367" s="54"/>
      <c r="F367" s="55"/>
      <c r="G367" s="56"/>
      <c r="H367" s="57"/>
      <c r="I367" s="45"/>
      <c r="J367" s="45"/>
      <c r="K367" s="45"/>
      <c r="L367" s="46"/>
      <c r="M367" s="58"/>
      <c r="N367" s="58"/>
      <c r="O367" s="46"/>
      <c r="P367" s="182"/>
      <c r="Q367" s="182"/>
      <c r="R367" s="61"/>
    </row>
    <row r="368" spans="1:18" ht="12.75">
      <c r="A368" s="43"/>
      <c r="B368" s="53"/>
      <c r="C368" s="53"/>
      <c r="D368" s="59"/>
      <c r="E368" s="54"/>
      <c r="F368" s="55"/>
      <c r="G368" s="56"/>
      <c r="H368" s="57"/>
      <c r="I368" s="45"/>
      <c r="J368" s="45"/>
      <c r="K368" s="45"/>
      <c r="L368" s="46"/>
      <c r="M368" s="58"/>
      <c r="N368" s="58"/>
      <c r="O368" s="46"/>
      <c r="P368" s="182"/>
      <c r="Q368" s="182"/>
      <c r="R368" s="61"/>
    </row>
    <row r="369" spans="1:18" ht="12.75">
      <c r="A369" s="62"/>
      <c r="B369" s="63"/>
      <c r="C369" s="63"/>
      <c r="D369" s="64"/>
      <c r="E369" s="65"/>
      <c r="F369" s="65"/>
      <c r="G369" s="73"/>
      <c r="H369" s="74"/>
      <c r="I369" s="66"/>
      <c r="J369" s="66"/>
      <c r="K369" s="66"/>
      <c r="L369" s="67"/>
      <c r="M369" s="68"/>
      <c r="N369" s="68"/>
      <c r="O369" s="67"/>
      <c r="P369" s="183"/>
      <c r="Q369" s="183"/>
      <c r="R369" s="69"/>
    </row>
    <row r="374" spans="1:18" ht="12.75">
      <c r="A374" s="21" t="s">
        <v>0</v>
      </c>
      <c r="B374" s="22"/>
      <c r="C374" s="22"/>
      <c r="D374" s="22"/>
      <c r="E374" s="23"/>
      <c r="F374" s="23"/>
      <c r="G374" s="23"/>
      <c r="H374" s="24"/>
      <c r="I374" s="25"/>
      <c r="J374" s="25"/>
      <c r="K374" s="25"/>
      <c r="M374" s="25" t="s">
        <v>100</v>
      </c>
      <c r="O374" s="25"/>
      <c r="P374" s="25" t="s">
        <v>100</v>
      </c>
      <c r="Q374" s="25"/>
      <c r="R374" s="25"/>
    </row>
    <row r="375" spans="1:18" ht="12.75">
      <c r="A375" s="21" t="s">
        <v>2</v>
      </c>
      <c r="B375" s="22"/>
      <c r="C375" s="22"/>
      <c r="D375" s="22"/>
      <c r="E375" s="23"/>
      <c r="F375" s="23"/>
      <c r="G375" s="23"/>
      <c r="H375" s="24"/>
      <c r="I375" s="25"/>
      <c r="J375" s="25"/>
      <c r="K375" s="25"/>
      <c r="M375" s="25" t="s">
        <v>101</v>
      </c>
      <c r="O375" s="25"/>
      <c r="P375" s="25" t="s">
        <v>101</v>
      </c>
      <c r="Q375" s="25"/>
      <c r="R375" s="25"/>
    </row>
    <row r="376" spans="1:18" ht="12.75">
      <c r="A376" s="21" t="s">
        <v>4</v>
      </c>
      <c r="B376" s="22"/>
      <c r="C376" s="22"/>
      <c r="D376" s="23"/>
      <c r="E376" s="23"/>
      <c r="F376" s="23"/>
      <c r="G376" s="23"/>
      <c r="H376" s="24"/>
      <c r="I376" s="26"/>
      <c r="J376" s="26"/>
      <c r="K376" s="26"/>
      <c r="L376" s="26"/>
      <c r="M376" s="26"/>
      <c r="N376" s="26"/>
      <c r="O376" s="26"/>
      <c r="P376" s="26"/>
      <c r="Q376" s="26"/>
      <c r="R376" s="26"/>
    </row>
    <row r="377" spans="1:18" ht="20.25">
      <c r="A377" s="210" t="s">
        <v>479</v>
      </c>
      <c r="B377" s="210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</row>
    <row r="378" spans="1:18" ht="12.75">
      <c r="A378" s="27"/>
      <c r="B378" s="23"/>
      <c r="C378" s="23"/>
      <c r="D378" s="23"/>
      <c r="E378" s="23"/>
      <c r="F378" s="23"/>
      <c r="G378" s="23"/>
      <c r="H378" s="24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12.75">
      <c r="A379" s="21"/>
      <c r="B379" s="23"/>
      <c r="C379" s="23"/>
      <c r="D379" s="23"/>
      <c r="E379" s="23"/>
      <c r="F379" s="23"/>
      <c r="G379" s="23"/>
      <c r="H379" s="24"/>
      <c r="I379" s="26"/>
      <c r="J379" s="26"/>
      <c r="K379" s="26"/>
      <c r="L379" s="26"/>
      <c r="M379" s="26"/>
      <c r="N379" s="26"/>
      <c r="O379" s="26"/>
      <c r="P379" s="26"/>
      <c r="Q379" s="26"/>
      <c r="R379" s="26"/>
    </row>
    <row r="380" spans="1:18" ht="12.75">
      <c r="A380" s="21" t="s">
        <v>317</v>
      </c>
      <c r="B380" s="22"/>
      <c r="C380" s="22"/>
      <c r="D380" s="22"/>
      <c r="E380" s="22"/>
      <c r="F380" s="22"/>
      <c r="G380" s="22"/>
      <c r="H380" s="22"/>
      <c r="I380" s="21"/>
      <c r="J380" s="21"/>
      <c r="K380" s="21"/>
      <c r="L380" s="26"/>
      <c r="M380" s="26"/>
      <c r="N380" s="26"/>
      <c r="O380" s="26"/>
      <c r="P380" s="26"/>
      <c r="Q380" s="26"/>
      <c r="R380" s="26"/>
    </row>
    <row r="381" spans="1:18" ht="12.75">
      <c r="A381" s="27"/>
      <c r="B381" s="23"/>
      <c r="C381" s="23"/>
      <c r="D381" s="23"/>
      <c r="E381" s="23"/>
      <c r="F381" s="23"/>
      <c r="G381" s="23"/>
      <c r="H381" s="24"/>
      <c r="I381" s="26"/>
      <c r="J381" s="26"/>
      <c r="K381" s="26"/>
      <c r="L381" s="26"/>
      <c r="M381" s="26"/>
      <c r="N381" s="26"/>
      <c r="O381" s="26"/>
      <c r="P381" s="26"/>
      <c r="Q381" s="26"/>
      <c r="R381" s="26"/>
    </row>
    <row r="382" spans="1:18" ht="12.75">
      <c r="A382" s="27"/>
      <c r="B382" s="23"/>
      <c r="C382" s="23"/>
      <c r="D382" s="23"/>
      <c r="E382" s="23"/>
      <c r="F382" s="23"/>
      <c r="G382" s="23"/>
      <c r="H382" s="24"/>
      <c r="I382" s="26"/>
      <c r="J382" s="26"/>
      <c r="K382" s="26"/>
      <c r="L382" s="26"/>
      <c r="M382" s="26"/>
      <c r="N382" s="26"/>
      <c r="O382" s="26"/>
      <c r="P382" s="26"/>
      <c r="Q382" s="26"/>
      <c r="R382" s="26"/>
    </row>
    <row r="383" spans="1:18" ht="12.75">
      <c r="A383" s="28"/>
      <c r="B383" s="29"/>
      <c r="C383" s="30"/>
      <c r="D383" s="29"/>
      <c r="E383" s="29"/>
      <c r="F383" s="29"/>
      <c r="G383" s="29"/>
      <c r="H383" s="31"/>
      <c r="I383" s="32" t="s">
        <v>5</v>
      </c>
      <c r="J383" s="32" t="s">
        <v>5</v>
      </c>
      <c r="K383" s="32" t="s">
        <v>318</v>
      </c>
      <c r="L383" s="32" t="s">
        <v>5</v>
      </c>
      <c r="M383" s="32" t="s">
        <v>7</v>
      </c>
      <c r="N383" s="32" t="s">
        <v>323</v>
      </c>
      <c r="O383" s="32" t="s">
        <v>8</v>
      </c>
      <c r="P383" s="32" t="s">
        <v>318</v>
      </c>
      <c r="Q383" s="32" t="s">
        <v>318</v>
      </c>
      <c r="R383" s="32" t="s">
        <v>7</v>
      </c>
    </row>
    <row r="384" spans="1:18" ht="12.75">
      <c r="A384" s="33" t="s">
        <v>9</v>
      </c>
      <c r="B384" s="34" t="s">
        <v>10</v>
      </c>
      <c r="C384" s="35" t="s">
        <v>102</v>
      </c>
      <c r="D384" s="34"/>
      <c r="E384" s="34"/>
      <c r="F384" s="34"/>
      <c r="G384" s="34"/>
      <c r="H384" s="34"/>
      <c r="I384" s="36" t="s">
        <v>103</v>
      </c>
      <c r="J384" s="36" t="s">
        <v>13</v>
      </c>
      <c r="K384" s="36" t="s">
        <v>321</v>
      </c>
      <c r="L384" s="37" t="s">
        <v>13</v>
      </c>
      <c r="M384" s="37" t="s">
        <v>14</v>
      </c>
      <c r="N384" s="36" t="s">
        <v>320</v>
      </c>
      <c r="O384" s="37" t="s">
        <v>15</v>
      </c>
      <c r="P384" s="184">
        <v>2005</v>
      </c>
      <c r="Q384" s="36"/>
      <c r="R384" s="37" t="s">
        <v>14</v>
      </c>
    </row>
    <row r="385" spans="1:18" ht="12.75">
      <c r="A385" s="38"/>
      <c r="B385" s="39"/>
      <c r="C385" s="40"/>
      <c r="D385" s="39"/>
      <c r="E385" s="39"/>
      <c r="F385" s="39"/>
      <c r="G385" s="39"/>
      <c r="H385" s="39"/>
      <c r="I385" s="41" t="s">
        <v>16</v>
      </c>
      <c r="J385" s="41"/>
      <c r="K385" s="41"/>
      <c r="L385" s="42" t="s">
        <v>480</v>
      </c>
      <c r="M385" s="42" t="s">
        <v>322</v>
      </c>
      <c r="N385" s="42">
        <v>2006</v>
      </c>
      <c r="O385" s="42" t="s">
        <v>480</v>
      </c>
      <c r="P385" s="185">
        <v>2006</v>
      </c>
      <c r="Q385" s="41"/>
      <c r="R385" s="42" t="s">
        <v>480</v>
      </c>
    </row>
    <row r="386" spans="1:18" ht="12.75">
      <c r="A386" s="43" t="s">
        <v>460</v>
      </c>
      <c r="B386" t="s">
        <v>392</v>
      </c>
      <c r="C386" s="207" t="s">
        <v>173</v>
      </c>
      <c r="D386" s="49"/>
      <c r="E386" s="50"/>
      <c r="F386" s="50"/>
      <c r="G386" s="51"/>
      <c r="H386" s="52"/>
      <c r="I386" s="45"/>
      <c r="J386" s="45"/>
      <c r="K386" s="45"/>
      <c r="L386" s="46"/>
      <c r="M386" s="58"/>
      <c r="N386" s="58"/>
      <c r="O386" s="46"/>
      <c r="P386" s="182"/>
      <c r="Q386" s="182"/>
      <c r="R386" s="75"/>
    </row>
    <row r="387" spans="1:18" ht="12.75">
      <c r="A387" s="43"/>
      <c r="B387" s="44"/>
      <c r="C387" s="48"/>
      <c r="D387" s="49"/>
      <c r="E387" s="50"/>
      <c r="F387" s="50"/>
      <c r="G387" s="51"/>
      <c r="H387" s="52"/>
      <c r="I387" s="45"/>
      <c r="J387" s="45"/>
      <c r="K387" s="45"/>
      <c r="L387" s="46"/>
      <c r="M387" s="58"/>
      <c r="N387" s="58"/>
      <c r="O387" s="46"/>
      <c r="P387" s="182"/>
      <c r="Q387" s="182"/>
      <c r="R387" s="75"/>
    </row>
    <row r="388" spans="1:18" ht="12.75">
      <c r="A388" s="43"/>
      <c r="B388" s="53"/>
      <c r="C388" s="53" t="s">
        <v>104</v>
      </c>
      <c r="D388" s="49" t="s">
        <v>174</v>
      </c>
      <c r="E388" s="54"/>
      <c r="F388" s="55"/>
      <c r="G388" s="56"/>
      <c r="H388" s="57"/>
      <c r="I388" s="45"/>
      <c r="J388" s="45"/>
      <c r="K388" s="45"/>
      <c r="L388" s="46"/>
      <c r="M388" s="58"/>
      <c r="N388" s="58"/>
      <c r="O388" s="46"/>
      <c r="P388" s="182"/>
      <c r="Q388" s="182"/>
      <c r="R388" s="75"/>
    </row>
    <row r="389" spans="1:18" ht="12.75">
      <c r="A389" s="43"/>
      <c r="B389" s="53"/>
      <c r="C389" s="53" t="s">
        <v>105</v>
      </c>
      <c r="D389" s="49" t="s">
        <v>128</v>
      </c>
      <c r="E389" s="54"/>
      <c r="F389" s="55"/>
      <c r="G389" s="56"/>
      <c r="H389" s="57"/>
      <c r="I389" s="45"/>
      <c r="J389" s="45"/>
      <c r="K389" s="45"/>
      <c r="L389" s="46"/>
      <c r="M389" s="58"/>
      <c r="N389" s="58"/>
      <c r="O389" s="46"/>
      <c r="P389" s="182"/>
      <c r="Q389" s="182"/>
      <c r="R389" s="75"/>
    </row>
    <row r="390" spans="1:18" ht="12.75">
      <c r="A390" s="43"/>
      <c r="B390" s="53"/>
      <c r="C390" s="53" t="s">
        <v>106</v>
      </c>
      <c r="D390" s="49"/>
      <c r="E390" s="54"/>
      <c r="F390" s="55" t="s">
        <v>107</v>
      </c>
      <c r="G390" s="49" t="s">
        <v>108</v>
      </c>
      <c r="H390" s="57"/>
      <c r="I390" s="45"/>
      <c r="J390" s="45"/>
      <c r="K390" s="45"/>
      <c r="L390" s="46"/>
      <c r="M390" s="58"/>
      <c r="N390" s="58"/>
      <c r="O390" s="46"/>
      <c r="P390" s="182"/>
      <c r="Q390" s="182"/>
      <c r="R390" s="75"/>
    </row>
    <row r="391" spans="1:18" ht="12.75">
      <c r="A391" s="43"/>
      <c r="B391" s="53"/>
      <c r="C391" s="53" t="s">
        <v>8</v>
      </c>
      <c r="D391" s="49" t="s">
        <v>154</v>
      </c>
      <c r="E391" s="54"/>
      <c r="F391" s="55"/>
      <c r="G391" s="56"/>
      <c r="H391" s="57"/>
      <c r="I391" s="45"/>
      <c r="J391" s="45"/>
      <c r="K391" s="45"/>
      <c r="L391" s="46"/>
      <c r="M391" s="58"/>
      <c r="N391" s="58"/>
      <c r="O391" s="46"/>
      <c r="P391" s="182"/>
      <c r="Q391" s="182"/>
      <c r="R391" s="75"/>
    </row>
    <row r="392" spans="1:18" ht="12.75">
      <c r="A392" s="43"/>
      <c r="B392" s="53"/>
      <c r="C392" s="53" t="s">
        <v>110</v>
      </c>
      <c r="D392" s="59" t="s">
        <v>175</v>
      </c>
      <c r="E392" s="54"/>
      <c r="F392" s="55"/>
      <c r="G392" s="56"/>
      <c r="H392" s="57"/>
      <c r="I392" s="45"/>
      <c r="J392" s="45"/>
      <c r="K392" s="45"/>
      <c r="L392" s="46"/>
      <c r="M392" s="58"/>
      <c r="N392" s="58"/>
      <c r="O392" s="46"/>
      <c r="P392" s="182"/>
      <c r="Q392" s="182"/>
      <c r="R392" s="75"/>
    </row>
    <row r="393" spans="1:18" ht="12.75">
      <c r="A393" s="43"/>
      <c r="B393" s="53"/>
      <c r="C393" s="53" t="s">
        <v>111</v>
      </c>
      <c r="D393" s="49" t="s">
        <v>176</v>
      </c>
      <c r="E393" s="55" t="s">
        <v>112</v>
      </c>
      <c r="F393" s="55"/>
      <c r="G393" s="56" t="s">
        <v>113</v>
      </c>
      <c r="H393" s="57"/>
      <c r="I393" s="60">
        <v>2650</v>
      </c>
      <c r="J393" s="60">
        <f>I393*0.818035295</f>
        <v>2167.79353175</v>
      </c>
      <c r="K393" s="60">
        <f>I393*0.244727087</f>
        <v>648.52678055</v>
      </c>
      <c r="L393" s="46">
        <f>I393*1.062762426</f>
        <v>2816.3204289</v>
      </c>
      <c r="M393" s="58">
        <v>2276.7934404</v>
      </c>
      <c r="N393" s="58">
        <f>J393*0.1</f>
        <v>216.779353175</v>
      </c>
      <c r="O393" s="46">
        <f>L393*0.1</f>
        <v>281.63204289000004</v>
      </c>
      <c r="P393" s="182">
        <f>K393*0.2</f>
        <v>129.70535611</v>
      </c>
      <c r="Q393" s="182"/>
      <c r="R393" s="61">
        <f>M393+O393</f>
        <v>2558.4254832899996</v>
      </c>
    </row>
    <row r="394" spans="1:18" ht="12.75">
      <c r="A394" s="43"/>
      <c r="B394" s="53"/>
      <c r="C394" s="53"/>
      <c r="D394" s="56"/>
      <c r="E394" s="55"/>
      <c r="F394" s="55"/>
      <c r="G394" s="56"/>
      <c r="H394" s="57"/>
      <c r="I394" s="45"/>
      <c r="J394" s="45"/>
      <c r="K394" s="45"/>
      <c r="L394" s="46"/>
      <c r="M394" s="58"/>
      <c r="N394" s="58"/>
      <c r="O394" s="46"/>
      <c r="P394" s="182"/>
      <c r="Q394" s="182"/>
      <c r="R394" s="75"/>
    </row>
    <row r="395" spans="1:18" ht="12.75">
      <c r="A395" s="43" t="s">
        <v>461</v>
      </c>
      <c r="B395" t="s">
        <v>393</v>
      </c>
      <c r="C395" s="207" t="s">
        <v>173</v>
      </c>
      <c r="D395" s="49"/>
      <c r="E395" s="50"/>
      <c r="F395" s="50"/>
      <c r="G395" s="51"/>
      <c r="H395" s="52"/>
      <c r="I395" s="45"/>
      <c r="J395" s="45"/>
      <c r="K395" s="45"/>
      <c r="L395" s="46"/>
      <c r="M395" s="58"/>
      <c r="N395" s="58"/>
      <c r="O395" s="46"/>
      <c r="P395" s="182"/>
      <c r="Q395" s="182"/>
      <c r="R395" s="75"/>
    </row>
    <row r="396" spans="1:18" ht="12.75">
      <c r="A396" s="43"/>
      <c r="B396" s="44"/>
      <c r="C396" s="48"/>
      <c r="D396" s="49"/>
      <c r="E396" s="50"/>
      <c r="F396" s="50"/>
      <c r="G396" s="51"/>
      <c r="H396" s="52"/>
      <c r="I396" s="45"/>
      <c r="J396" s="45"/>
      <c r="K396" s="45"/>
      <c r="L396" s="46"/>
      <c r="M396" s="58"/>
      <c r="N396" s="58"/>
      <c r="O396" s="46"/>
      <c r="P396" s="182"/>
      <c r="Q396" s="182"/>
      <c r="R396" s="75"/>
    </row>
    <row r="397" spans="1:18" ht="12.75">
      <c r="A397" s="43"/>
      <c r="B397" s="53"/>
      <c r="C397" s="53" t="s">
        <v>104</v>
      </c>
      <c r="D397" s="49" t="s">
        <v>174</v>
      </c>
      <c r="E397" s="54"/>
      <c r="F397" s="55"/>
      <c r="G397" s="56"/>
      <c r="H397" s="57"/>
      <c r="I397" s="45"/>
      <c r="J397" s="45"/>
      <c r="K397" s="45"/>
      <c r="L397" s="46"/>
      <c r="M397" s="58"/>
      <c r="N397" s="58"/>
      <c r="O397" s="46"/>
      <c r="P397" s="182"/>
      <c r="Q397" s="182"/>
      <c r="R397" s="75"/>
    </row>
    <row r="398" spans="1:18" ht="12.75">
      <c r="A398" s="43"/>
      <c r="B398" s="53"/>
      <c r="C398" s="53" t="s">
        <v>105</v>
      </c>
      <c r="D398" s="49" t="s">
        <v>128</v>
      </c>
      <c r="E398" s="54"/>
      <c r="F398" s="55"/>
      <c r="G398" s="56"/>
      <c r="H398" s="57"/>
      <c r="I398" s="45"/>
      <c r="J398" s="45"/>
      <c r="K398" s="45"/>
      <c r="L398" s="46"/>
      <c r="M398" s="58"/>
      <c r="N398" s="58"/>
      <c r="O398" s="46"/>
      <c r="P398" s="182"/>
      <c r="Q398" s="182"/>
      <c r="R398" s="75"/>
    </row>
    <row r="399" spans="1:18" ht="12.75">
      <c r="A399" s="43"/>
      <c r="B399" s="53"/>
      <c r="C399" s="53" t="s">
        <v>106</v>
      </c>
      <c r="D399" s="49"/>
      <c r="E399" s="54"/>
      <c r="F399" s="55" t="s">
        <v>107</v>
      </c>
      <c r="G399" s="49" t="s">
        <v>108</v>
      </c>
      <c r="H399" s="57"/>
      <c r="I399" s="45"/>
      <c r="J399" s="45"/>
      <c r="K399" s="45"/>
      <c r="L399" s="46"/>
      <c r="M399" s="58"/>
      <c r="N399" s="58"/>
      <c r="O399" s="46"/>
      <c r="P399" s="182"/>
      <c r="Q399" s="182"/>
      <c r="R399" s="75"/>
    </row>
    <row r="400" spans="1:18" ht="12.75">
      <c r="A400" s="43"/>
      <c r="B400" s="53"/>
      <c r="C400" s="53" t="s">
        <v>8</v>
      </c>
      <c r="D400" s="49" t="s">
        <v>154</v>
      </c>
      <c r="E400" s="54"/>
      <c r="F400" s="55"/>
      <c r="G400" s="56"/>
      <c r="H400" s="57"/>
      <c r="I400" s="45"/>
      <c r="J400" s="45"/>
      <c r="K400" s="45"/>
      <c r="L400" s="46"/>
      <c r="M400" s="58"/>
      <c r="N400" s="58"/>
      <c r="O400" s="46"/>
      <c r="P400" s="182"/>
      <c r="Q400" s="182"/>
      <c r="R400" s="75"/>
    </row>
    <row r="401" spans="1:18" ht="12.75">
      <c r="A401" s="43"/>
      <c r="B401" s="53"/>
      <c r="C401" s="53" t="s">
        <v>110</v>
      </c>
      <c r="D401" s="59" t="s">
        <v>175</v>
      </c>
      <c r="E401" s="54"/>
      <c r="F401" s="55"/>
      <c r="G401" s="56"/>
      <c r="H401" s="57"/>
      <c r="I401" s="45"/>
      <c r="J401" s="45"/>
      <c r="K401" s="45"/>
      <c r="L401" s="46"/>
      <c r="M401" s="58"/>
      <c r="N401" s="58"/>
      <c r="O401" s="46"/>
      <c r="P401" s="182"/>
      <c r="Q401" s="182"/>
      <c r="R401" s="75"/>
    </row>
    <row r="402" spans="1:18" ht="12.75">
      <c r="A402" s="43"/>
      <c r="B402" s="53"/>
      <c r="C402" s="53" t="s">
        <v>111</v>
      </c>
      <c r="D402" s="49" t="s">
        <v>176</v>
      </c>
      <c r="E402" s="55" t="s">
        <v>112</v>
      </c>
      <c r="F402" s="55"/>
      <c r="G402" s="56" t="s">
        <v>113</v>
      </c>
      <c r="H402" s="57"/>
      <c r="I402" s="60">
        <v>2650</v>
      </c>
      <c r="J402" s="60">
        <f>I402*0.818035295</f>
        <v>2167.79353175</v>
      </c>
      <c r="K402" s="60">
        <f>I402*0.244727087</f>
        <v>648.52678055</v>
      </c>
      <c r="L402" s="46">
        <f>I402*1.062762426</f>
        <v>2816.3204289</v>
      </c>
      <c r="M402" s="58">
        <v>2276.7934404</v>
      </c>
      <c r="N402" s="58">
        <f>J402*0.1</f>
        <v>216.779353175</v>
      </c>
      <c r="O402" s="46">
        <f>L402*0.1</f>
        <v>281.63204289000004</v>
      </c>
      <c r="P402" s="182">
        <f>K402*0.2</f>
        <v>129.70535611</v>
      </c>
      <c r="Q402" s="182"/>
      <c r="R402" s="61">
        <f>M402+O402</f>
        <v>2558.4254832899996</v>
      </c>
    </row>
    <row r="403" spans="1:18" ht="12.75">
      <c r="A403" s="43"/>
      <c r="B403" s="53"/>
      <c r="C403" s="53"/>
      <c r="D403" s="56"/>
      <c r="E403" s="55"/>
      <c r="F403" s="55"/>
      <c r="G403" s="56"/>
      <c r="H403" s="57"/>
      <c r="I403" s="45"/>
      <c r="J403" s="45"/>
      <c r="K403" s="45"/>
      <c r="L403" s="46"/>
      <c r="M403" s="58"/>
      <c r="N403" s="58"/>
      <c r="O403" s="46"/>
      <c r="P403" s="182"/>
      <c r="Q403" s="182"/>
      <c r="R403" s="61"/>
    </row>
    <row r="404" spans="1:18" ht="12.75">
      <c r="A404" s="43"/>
      <c r="B404" s="44"/>
      <c r="C404" s="48"/>
      <c r="D404" s="49"/>
      <c r="E404" s="50"/>
      <c r="F404" s="50"/>
      <c r="G404" s="51"/>
      <c r="H404" s="52"/>
      <c r="I404" s="45"/>
      <c r="J404" s="45"/>
      <c r="K404" s="45"/>
      <c r="L404" s="46"/>
      <c r="M404" s="58"/>
      <c r="N404" s="58"/>
      <c r="O404" s="46"/>
      <c r="P404" s="182"/>
      <c r="Q404" s="182"/>
      <c r="R404" s="61"/>
    </row>
    <row r="405" spans="1:18" ht="12.75">
      <c r="A405" s="43"/>
      <c r="B405" s="44"/>
      <c r="C405" s="48"/>
      <c r="D405" s="49"/>
      <c r="E405" s="50"/>
      <c r="F405" s="50"/>
      <c r="G405" s="51"/>
      <c r="H405" s="52"/>
      <c r="I405" s="45"/>
      <c r="J405" s="45"/>
      <c r="K405" s="45"/>
      <c r="L405" s="46"/>
      <c r="M405" s="58"/>
      <c r="N405" s="58"/>
      <c r="O405" s="46"/>
      <c r="P405" s="182"/>
      <c r="Q405" s="182"/>
      <c r="R405" s="61"/>
    </row>
    <row r="406" spans="1:18" ht="12.75">
      <c r="A406" s="43"/>
      <c r="B406" s="53"/>
      <c r="C406" s="53"/>
      <c r="D406" s="49"/>
      <c r="E406" s="54"/>
      <c r="F406" s="55"/>
      <c r="G406" s="56"/>
      <c r="H406" s="57"/>
      <c r="I406" s="45"/>
      <c r="J406" s="45"/>
      <c r="K406" s="45"/>
      <c r="L406" s="46"/>
      <c r="M406" s="58"/>
      <c r="N406" s="58"/>
      <c r="O406" s="46"/>
      <c r="P406" s="182"/>
      <c r="Q406" s="182"/>
      <c r="R406" s="61"/>
    </row>
    <row r="407" spans="1:18" ht="12.75">
      <c r="A407" s="43"/>
      <c r="B407" s="53"/>
      <c r="C407" s="53"/>
      <c r="D407" s="49"/>
      <c r="E407" s="54"/>
      <c r="F407" s="55"/>
      <c r="G407" s="56"/>
      <c r="H407" s="57"/>
      <c r="I407" s="45"/>
      <c r="J407" s="45"/>
      <c r="K407" s="45"/>
      <c r="L407" s="46"/>
      <c r="M407" s="58"/>
      <c r="N407" s="58"/>
      <c r="O407" s="46"/>
      <c r="P407" s="182"/>
      <c r="Q407" s="182"/>
      <c r="R407" s="61"/>
    </row>
    <row r="408" spans="1:18" ht="12.75">
      <c r="A408" s="43"/>
      <c r="B408" s="53"/>
      <c r="C408" s="53"/>
      <c r="D408" s="49"/>
      <c r="E408" s="54"/>
      <c r="F408" s="55"/>
      <c r="G408" s="49"/>
      <c r="H408" s="57"/>
      <c r="I408" s="45"/>
      <c r="J408" s="45"/>
      <c r="K408" s="45"/>
      <c r="L408" s="46"/>
      <c r="M408" s="58"/>
      <c r="N408" s="58"/>
      <c r="O408" s="46"/>
      <c r="P408" s="182"/>
      <c r="Q408" s="182"/>
      <c r="R408" s="61"/>
    </row>
    <row r="409" spans="1:18" ht="12.75">
      <c r="A409" s="43"/>
      <c r="B409" s="53"/>
      <c r="C409" s="53"/>
      <c r="D409" s="49"/>
      <c r="E409" s="54"/>
      <c r="F409" s="55"/>
      <c r="G409" s="56"/>
      <c r="H409" s="57"/>
      <c r="I409" s="45"/>
      <c r="J409" s="45"/>
      <c r="K409" s="45"/>
      <c r="L409" s="46"/>
      <c r="M409" s="58"/>
      <c r="N409" s="58"/>
      <c r="O409" s="46"/>
      <c r="P409" s="182"/>
      <c r="Q409" s="182"/>
      <c r="R409" s="61"/>
    </row>
    <row r="410" spans="1:18" ht="12.75">
      <c r="A410" s="43"/>
      <c r="B410" s="53"/>
      <c r="C410" s="53"/>
      <c r="D410" s="59"/>
      <c r="E410" s="54"/>
      <c r="F410" s="55"/>
      <c r="G410" s="56"/>
      <c r="H410" s="57"/>
      <c r="I410" s="45"/>
      <c r="J410" s="45"/>
      <c r="K410" s="45"/>
      <c r="L410" s="46"/>
      <c r="M410" s="58"/>
      <c r="N410" s="58"/>
      <c r="O410" s="46"/>
      <c r="P410" s="182"/>
      <c r="Q410" s="182"/>
      <c r="R410" s="61"/>
    </row>
    <row r="411" spans="1:18" ht="12.75">
      <c r="A411" s="43"/>
      <c r="B411" s="53"/>
      <c r="C411" s="53"/>
      <c r="D411" s="49"/>
      <c r="E411" s="55"/>
      <c r="F411" s="55"/>
      <c r="G411" s="56"/>
      <c r="H411" s="57"/>
      <c r="I411" s="60"/>
      <c r="J411" s="60"/>
      <c r="K411" s="60"/>
      <c r="L411" s="46"/>
      <c r="M411" s="58"/>
      <c r="N411" s="58"/>
      <c r="O411" s="46"/>
      <c r="P411" s="182"/>
      <c r="Q411" s="182"/>
      <c r="R411" s="61"/>
    </row>
    <row r="412" spans="1:18" ht="12.75">
      <c r="A412" s="43"/>
      <c r="B412" s="53"/>
      <c r="C412" s="53"/>
      <c r="D412" s="56"/>
      <c r="E412" s="55"/>
      <c r="F412" s="55"/>
      <c r="G412" s="56"/>
      <c r="H412" s="57"/>
      <c r="I412" s="45"/>
      <c r="J412" s="45"/>
      <c r="K412" s="45"/>
      <c r="L412" s="46"/>
      <c r="M412" s="58"/>
      <c r="N412" s="58"/>
      <c r="O412" s="46"/>
      <c r="P412" s="182"/>
      <c r="Q412" s="182"/>
      <c r="R412" s="61"/>
    </row>
    <row r="413" spans="1:18" ht="12.75">
      <c r="A413" s="43"/>
      <c r="B413" s="44"/>
      <c r="C413" s="48"/>
      <c r="D413" s="49"/>
      <c r="E413" s="50"/>
      <c r="F413" s="50"/>
      <c r="G413" s="51"/>
      <c r="H413" s="52"/>
      <c r="I413" s="45"/>
      <c r="J413" s="45"/>
      <c r="K413" s="45"/>
      <c r="L413" s="46"/>
      <c r="M413" s="47"/>
      <c r="N413" s="47"/>
      <c r="O413" s="46"/>
      <c r="P413" s="182"/>
      <c r="Q413" s="182"/>
      <c r="R413" s="61"/>
    </row>
    <row r="414" spans="1:18" ht="12.75">
      <c r="A414" s="43"/>
      <c r="B414" s="44"/>
      <c r="C414" s="48"/>
      <c r="D414" s="49"/>
      <c r="E414" s="50"/>
      <c r="F414" s="50"/>
      <c r="G414" s="51"/>
      <c r="H414" s="52"/>
      <c r="I414" s="45"/>
      <c r="J414" s="45"/>
      <c r="K414" s="45"/>
      <c r="L414" s="46"/>
      <c r="M414" s="47"/>
      <c r="N414" s="47"/>
      <c r="O414" s="46"/>
      <c r="P414" s="182"/>
      <c r="Q414" s="182"/>
      <c r="R414" s="61"/>
    </row>
    <row r="415" spans="1:18" ht="12.75">
      <c r="A415" s="43"/>
      <c r="B415" s="53"/>
      <c r="C415" s="53"/>
      <c r="D415" s="49"/>
      <c r="E415" s="54"/>
      <c r="F415" s="55"/>
      <c r="G415" s="56"/>
      <c r="H415" s="57"/>
      <c r="I415" s="45"/>
      <c r="J415" s="45"/>
      <c r="K415" s="45"/>
      <c r="L415" s="46"/>
      <c r="M415" s="47"/>
      <c r="N415" s="47"/>
      <c r="O415" s="46"/>
      <c r="P415" s="182"/>
      <c r="Q415" s="182"/>
      <c r="R415" s="61"/>
    </row>
    <row r="416" spans="1:18" ht="12.75">
      <c r="A416" s="43"/>
      <c r="B416" s="53"/>
      <c r="C416" s="53"/>
      <c r="D416" s="49"/>
      <c r="E416" s="54"/>
      <c r="F416" s="55"/>
      <c r="G416" s="56"/>
      <c r="H416" s="57"/>
      <c r="I416" s="45"/>
      <c r="J416" s="45"/>
      <c r="K416" s="45"/>
      <c r="L416" s="46"/>
      <c r="M416" s="47"/>
      <c r="N416" s="47"/>
      <c r="O416" s="46"/>
      <c r="P416" s="182"/>
      <c r="Q416" s="182"/>
      <c r="R416" s="61"/>
    </row>
    <row r="417" spans="1:18" ht="12.75">
      <c r="A417" s="43"/>
      <c r="B417" s="53"/>
      <c r="C417" s="53"/>
      <c r="D417" s="49"/>
      <c r="E417" s="54"/>
      <c r="F417" s="55"/>
      <c r="G417" s="49"/>
      <c r="H417" s="57"/>
      <c r="I417" s="45"/>
      <c r="J417" s="45"/>
      <c r="K417" s="45"/>
      <c r="L417" s="46"/>
      <c r="M417" s="47"/>
      <c r="N417" s="47"/>
      <c r="O417" s="46"/>
      <c r="P417" s="182"/>
      <c r="Q417" s="182"/>
      <c r="R417" s="61"/>
    </row>
    <row r="418" spans="1:18" ht="12.75">
      <c r="A418" s="43"/>
      <c r="B418" s="53"/>
      <c r="C418" s="53"/>
      <c r="D418" s="49"/>
      <c r="E418" s="54"/>
      <c r="F418" s="55"/>
      <c r="G418" s="56"/>
      <c r="H418" s="57"/>
      <c r="I418" s="45"/>
      <c r="J418" s="45"/>
      <c r="K418" s="45"/>
      <c r="L418" s="46"/>
      <c r="M418" s="47"/>
      <c r="N418" s="47"/>
      <c r="O418" s="46"/>
      <c r="P418" s="182"/>
      <c r="Q418" s="182"/>
      <c r="R418" s="61"/>
    </row>
    <row r="419" spans="1:18" ht="12.75">
      <c r="A419" s="43"/>
      <c r="B419" s="53"/>
      <c r="C419" s="53"/>
      <c r="D419" s="59"/>
      <c r="E419" s="54"/>
      <c r="F419" s="55"/>
      <c r="G419" s="56"/>
      <c r="H419" s="57"/>
      <c r="I419" s="45"/>
      <c r="J419" s="45"/>
      <c r="K419" s="45"/>
      <c r="L419" s="46"/>
      <c r="M419" s="47"/>
      <c r="N419" s="47"/>
      <c r="O419" s="46"/>
      <c r="P419" s="182"/>
      <c r="Q419" s="182"/>
      <c r="R419" s="61"/>
    </row>
    <row r="420" spans="1:18" ht="12.75">
      <c r="A420" s="43"/>
      <c r="B420" s="53"/>
      <c r="C420" s="53"/>
      <c r="D420" s="49"/>
      <c r="E420" s="55"/>
      <c r="F420" s="55"/>
      <c r="G420" s="56"/>
      <c r="H420" s="57"/>
      <c r="I420" s="60"/>
      <c r="J420" s="60"/>
      <c r="K420" s="60"/>
      <c r="L420" s="46"/>
      <c r="M420" s="58"/>
      <c r="N420" s="58"/>
      <c r="O420" s="46"/>
      <c r="P420" s="182"/>
      <c r="Q420" s="182"/>
      <c r="R420" s="61"/>
    </row>
    <row r="421" spans="1:18" ht="12.75">
      <c r="A421" s="43"/>
      <c r="B421" s="53"/>
      <c r="C421" s="53"/>
      <c r="D421" s="49"/>
      <c r="E421" s="55"/>
      <c r="F421" s="55"/>
      <c r="G421" s="56"/>
      <c r="H421" s="57"/>
      <c r="I421" s="60"/>
      <c r="J421" s="60"/>
      <c r="K421" s="60"/>
      <c r="L421" s="46"/>
      <c r="M421" s="58"/>
      <c r="N421" s="58"/>
      <c r="O421" s="46"/>
      <c r="P421" s="182"/>
      <c r="Q421" s="182"/>
      <c r="R421" s="61"/>
    </row>
    <row r="422" spans="1:18" ht="12.75">
      <c r="A422" s="43"/>
      <c r="B422" s="44"/>
      <c r="C422" s="48"/>
      <c r="D422" s="49"/>
      <c r="E422" s="50"/>
      <c r="F422" s="50"/>
      <c r="G422" s="51"/>
      <c r="H422" s="52"/>
      <c r="I422" s="45"/>
      <c r="J422" s="45"/>
      <c r="K422" s="45"/>
      <c r="L422" s="46"/>
      <c r="M422" s="58"/>
      <c r="N422" s="58"/>
      <c r="O422" s="46"/>
      <c r="P422" s="182"/>
      <c r="Q422" s="182"/>
      <c r="R422" s="61"/>
    </row>
    <row r="423" spans="1:18" ht="12.75">
      <c r="A423" s="43"/>
      <c r="B423" s="44"/>
      <c r="C423" s="48"/>
      <c r="D423" s="49"/>
      <c r="E423" s="50"/>
      <c r="F423" s="50"/>
      <c r="G423" s="51"/>
      <c r="H423" s="52"/>
      <c r="I423" s="45"/>
      <c r="J423" s="45"/>
      <c r="K423" s="45"/>
      <c r="L423" s="46"/>
      <c r="M423" s="58"/>
      <c r="N423" s="58"/>
      <c r="O423" s="46"/>
      <c r="P423" s="182"/>
      <c r="Q423" s="182"/>
      <c r="R423" s="61"/>
    </row>
    <row r="424" spans="1:18" ht="12.75">
      <c r="A424" s="43"/>
      <c r="B424" s="53"/>
      <c r="C424" s="53"/>
      <c r="D424" s="49"/>
      <c r="E424" s="54"/>
      <c r="F424" s="55"/>
      <c r="G424" s="56"/>
      <c r="H424" s="57"/>
      <c r="I424" s="45"/>
      <c r="J424" s="45"/>
      <c r="K424" s="45"/>
      <c r="L424" s="46"/>
      <c r="M424" s="58"/>
      <c r="N424" s="58"/>
      <c r="O424" s="46"/>
      <c r="P424" s="182"/>
      <c r="Q424" s="182"/>
      <c r="R424" s="61"/>
    </row>
    <row r="425" spans="1:18" ht="12.75">
      <c r="A425" s="43"/>
      <c r="B425" s="53"/>
      <c r="C425" s="53"/>
      <c r="D425" s="49"/>
      <c r="E425" s="54"/>
      <c r="F425" s="55"/>
      <c r="G425" s="56"/>
      <c r="H425" s="57"/>
      <c r="I425" s="45"/>
      <c r="J425" s="45"/>
      <c r="K425" s="45"/>
      <c r="L425" s="46"/>
      <c r="M425" s="58"/>
      <c r="N425" s="58"/>
      <c r="O425" s="46"/>
      <c r="P425" s="182"/>
      <c r="Q425" s="182"/>
      <c r="R425" s="61"/>
    </row>
    <row r="426" spans="1:18" ht="12.75">
      <c r="A426" s="43"/>
      <c r="B426" s="53"/>
      <c r="C426" s="53"/>
      <c r="D426" s="49"/>
      <c r="E426" s="54"/>
      <c r="F426" s="55"/>
      <c r="G426" s="49"/>
      <c r="H426" s="57"/>
      <c r="I426" s="45"/>
      <c r="J426" s="45"/>
      <c r="K426" s="45"/>
      <c r="L426" s="46"/>
      <c r="M426" s="58"/>
      <c r="N426" s="58"/>
      <c r="O426" s="46"/>
      <c r="P426" s="182"/>
      <c r="Q426" s="182"/>
      <c r="R426" s="61"/>
    </row>
    <row r="427" spans="1:18" ht="12.75">
      <c r="A427" s="43"/>
      <c r="B427" s="53"/>
      <c r="C427" s="53"/>
      <c r="D427" s="49"/>
      <c r="E427" s="54"/>
      <c r="F427" s="55"/>
      <c r="G427" s="56"/>
      <c r="H427" s="57"/>
      <c r="I427" s="45"/>
      <c r="J427" s="45"/>
      <c r="K427" s="45"/>
      <c r="L427" s="46"/>
      <c r="M427" s="58"/>
      <c r="N427" s="58"/>
      <c r="O427" s="46"/>
      <c r="P427" s="182"/>
      <c r="Q427" s="182"/>
      <c r="R427" s="61"/>
    </row>
    <row r="428" spans="1:18" ht="12.75">
      <c r="A428" s="43"/>
      <c r="B428" s="53"/>
      <c r="C428" s="53"/>
      <c r="D428" s="59"/>
      <c r="E428" s="54"/>
      <c r="F428" s="55"/>
      <c r="G428" s="56"/>
      <c r="H428" s="57"/>
      <c r="I428" s="45"/>
      <c r="J428" s="45"/>
      <c r="K428" s="45"/>
      <c r="L428" s="46"/>
      <c r="M428" s="58"/>
      <c r="N428" s="58"/>
      <c r="O428" s="46"/>
      <c r="P428" s="182"/>
      <c r="Q428" s="182"/>
      <c r="R428" s="61"/>
    </row>
    <row r="429" spans="1:18" ht="12.75">
      <c r="A429" s="62"/>
      <c r="B429" s="63"/>
      <c r="C429" s="63"/>
      <c r="D429" s="64"/>
      <c r="E429" s="65"/>
      <c r="F429" s="65"/>
      <c r="G429" s="73"/>
      <c r="H429" s="74"/>
      <c r="I429" s="66"/>
      <c r="J429" s="66"/>
      <c r="K429" s="66"/>
      <c r="L429" s="67"/>
      <c r="M429" s="68"/>
      <c r="N429" s="68"/>
      <c r="O429" s="67"/>
      <c r="P429" s="183"/>
      <c r="Q429" s="183"/>
      <c r="R429" s="69"/>
    </row>
    <row r="431" spans="3:18" ht="12.75">
      <c r="C431" s="157" t="s">
        <v>314</v>
      </c>
      <c r="D431" s="158"/>
      <c r="E431" s="158"/>
      <c r="F431" s="158"/>
      <c r="G431" s="158"/>
      <c r="H431" s="159"/>
      <c r="I431" s="186">
        <f>SUM(I386:I429,I326:I369,I266:I309,I203:I246,I137:I180,I76:I119,I13:I56)</f>
        <v>46315.96</v>
      </c>
      <c r="J431" s="186">
        <f>I431*0.818035295</f>
        <v>37888.0900018082</v>
      </c>
      <c r="K431" s="186">
        <f>I431*0.244727087</f>
        <v>11334.76997240852</v>
      </c>
      <c r="L431" s="186">
        <f>I431*1.062762426</f>
        <v>49222.86201211895</v>
      </c>
      <c r="M431" s="186">
        <v>39793.159967482556</v>
      </c>
      <c r="N431" s="186">
        <f>J431*0.1</f>
        <v>3788.8090001808205</v>
      </c>
      <c r="O431" s="186">
        <f>L431*0.1</f>
        <v>4922.286201211896</v>
      </c>
      <c r="P431" s="186">
        <v>2266.96</v>
      </c>
      <c r="Q431" s="186"/>
      <c r="R431" s="186">
        <f>M431+O431</f>
        <v>44715.44616869445</v>
      </c>
    </row>
  </sheetData>
  <mergeCells count="7">
    <mergeCell ref="A257:R257"/>
    <mergeCell ref="A317:R317"/>
    <mergeCell ref="A377:R377"/>
    <mergeCell ref="A4:R4"/>
    <mergeCell ref="A67:R67"/>
    <mergeCell ref="A128:R128"/>
    <mergeCell ref="A194:R19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60" r:id="rId1"/>
  <rowBreaks count="6" manualBreakCount="6">
    <brk id="63" max="255" man="1"/>
    <brk id="124" max="255" man="1"/>
    <brk id="190" max="255" man="1"/>
    <brk id="253" max="255" man="1"/>
    <brk id="313" max="255" man="1"/>
    <brk id="3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2"/>
  <sheetViews>
    <sheetView showGridLines="0" view="pageBreakPreview" zoomScale="60" zoomScaleNormal="70" workbookViewId="0" topLeftCell="A349">
      <selection activeCell="A1" sqref="A1"/>
    </sheetView>
  </sheetViews>
  <sheetFormatPr defaultColWidth="11.421875" defaultRowHeight="12.75"/>
  <cols>
    <col min="1" max="1" width="5.7109375" style="0" customWidth="1"/>
    <col min="2" max="2" width="14.8515625" style="0" customWidth="1"/>
    <col min="3" max="3" width="92.00390625" style="0" customWidth="1"/>
    <col min="4" max="4" width="16.140625" style="0" customWidth="1"/>
    <col min="5" max="6" width="16.140625" style="0" hidden="1" customWidth="1"/>
    <col min="7" max="7" width="16.421875" style="0" customWidth="1"/>
    <col min="8" max="8" width="15.28125" style="0" customWidth="1"/>
    <col min="9" max="9" width="15.28125" style="0" hidden="1" customWidth="1"/>
    <col min="10" max="10" width="14.57421875" style="0" customWidth="1"/>
    <col min="11" max="12" width="14.57421875" style="0" hidden="1" customWidth="1"/>
    <col min="13" max="13" width="15.421875" style="0" customWidth="1"/>
    <col min="15" max="15" width="16.00390625" style="0" customWidth="1"/>
  </cols>
  <sheetData>
    <row r="1" spans="1:13" ht="12.75">
      <c r="A1" s="76" t="s">
        <v>0</v>
      </c>
      <c r="B1" s="77"/>
      <c r="C1" s="77"/>
      <c r="D1" s="78"/>
      <c r="E1" s="78"/>
      <c r="F1" s="78"/>
      <c r="G1" s="79" t="s">
        <v>1</v>
      </c>
      <c r="K1" s="79"/>
      <c r="L1" s="79"/>
      <c r="M1" s="79"/>
    </row>
    <row r="2" spans="1:13" ht="12.75">
      <c r="A2" s="76" t="s">
        <v>2</v>
      </c>
      <c r="B2" s="77"/>
      <c r="C2" s="77"/>
      <c r="D2" s="78"/>
      <c r="E2" s="78"/>
      <c r="F2" s="78"/>
      <c r="G2" s="79" t="s">
        <v>3</v>
      </c>
      <c r="K2" s="79"/>
      <c r="L2" s="79"/>
      <c r="M2" s="79"/>
    </row>
    <row r="3" spans="1:13" ht="12.75">
      <c r="A3" s="76" t="s">
        <v>4</v>
      </c>
      <c r="B3" s="77"/>
      <c r="C3" s="77"/>
      <c r="D3" s="78"/>
      <c r="E3" s="78"/>
      <c r="F3" s="78"/>
      <c r="G3" s="80"/>
      <c r="H3" s="80"/>
      <c r="I3" s="80"/>
      <c r="J3" s="81"/>
      <c r="K3" s="81"/>
      <c r="L3" s="81"/>
      <c r="M3" s="80"/>
    </row>
    <row r="4" spans="1:13" ht="20.25">
      <c r="A4" s="211" t="s">
        <v>479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12.75">
      <c r="A5" s="82"/>
      <c r="B5" s="83"/>
      <c r="C5" s="83"/>
      <c r="D5" s="78"/>
      <c r="E5" s="78"/>
      <c r="F5" s="78"/>
      <c r="G5" s="80"/>
      <c r="H5" s="80"/>
      <c r="I5" s="80"/>
      <c r="J5" s="81"/>
      <c r="K5" s="81"/>
      <c r="L5" s="81"/>
      <c r="M5" s="80"/>
    </row>
    <row r="6" spans="1:13" ht="12.75">
      <c r="A6" s="84"/>
      <c r="B6" s="83"/>
      <c r="C6" s="83"/>
      <c r="D6" s="78"/>
      <c r="E6" s="78"/>
      <c r="F6" s="78"/>
      <c r="G6" s="80"/>
      <c r="H6" s="80"/>
      <c r="I6" s="80"/>
      <c r="J6" s="81"/>
      <c r="K6" s="81"/>
      <c r="L6" s="81"/>
      <c r="M6" s="80"/>
    </row>
    <row r="7" spans="1:13" ht="12.75">
      <c r="A7" s="22" t="s">
        <v>317</v>
      </c>
      <c r="B7" s="85"/>
      <c r="C7" s="85"/>
      <c r="D7" s="86"/>
      <c r="E7" s="86"/>
      <c r="F7" s="86"/>
      <c r="G7" s="85"/>
      <c r="H7" s="87"/>
      <c r="I7" s="87"/>
      <c r="J7" s="85"/>
      <c r="K7" s="85"/>
      <c r="L7" s="85"/>
      <c r="M7" s="80"/>
    </row>
    <row r="8" spans="1:13" ht="12.75">
      <c r="A8" s="82"/>
      <c r="B8" s="83"/>
      <c r="C8" s="83"/>
      <c r="D8" s="78"/>
      <c r="E8" s="78"/>
      <c r="F8" s="78"/>
      <c r="G8" s="80"/>
      <c r="H8" s="80"/>
      <c r="I8" s="80"/>
      <c r="J8" s="81"/>
      <c r="K8" s="81"/>
      <c r="L8" s="81"/>
      <c r="M8" s="80"/>
    </row>
    <row r="9" spans="1:13" ht="12.75">
      <c r="A9" s="82"/>
      <c r="B9" s="83"/>
      <c r="C9" s="83"/>
      <c r="D9" s="78"/>
      <c r="E9" s="78"/>
      <c r="F9" s="78"/>
      <c r="G9" s="80"/>
      <c r="H9" s="80"/>
      <c r="I9" s="80"/>
      <c r="J9" s="81"/>
      <c r="K9" s="81"/>
      <c r="L9" s="81"/>
      <c r="M9" s="80"/>
    </row>
    <row r="10" spans="1:13" ht="12.75">
      <c r="A10" s="88"/>
      <c r="B10" s="89"/>
      <c r="C10" s="89"/>
      <c r="D10" s="90" t="s">
        <v>5</v>
      </c>
      <c r="E10" s="90" t="s">
        <v>5</v>
      </c>
      <c r="F10" s="90" t="s">
        <v>318</v>
      </c>
      <c r="G10" s="89" t="s">
        <v>6</v>
      </c>
      <c r="H10" s="91" t="s">
        <v>7</v>
      </c>
      <c r="I10" s="90" t="s">
        <v>325</v>
      </c>
      <c r="J10" s="89" t="s">
        <v>8</v>
      </c>
      <c r="K10" s="90" t="s">
        <v>323</v>
      </c>
      <c r="L10" s="90" t="s">
        <v>323</v>
      </c>
      <c r="M10" s="91" t="s">
        <v>7</v>
      </c>
    </row>
    <row r="11" spans="1:13" ht="12.75">
      <c r="A11" s="92" t="s">
        <v>9</v>
      </c>
      <c r="B11" s="93" t="s">
        <v>10</v>
      </c>
      <c r="C11" s="93" t="s">
        <v>11</v>
      </c>
      <c r="D11" s="94" t="s">
        <v>12</v>
      </c>
      <c r="E11" s="94" t="s">
        <v>13</v>
      </c>
      <c r="F11" s="94" t="s">
        <v>324</v>
      </c>
      <c r="G11" s="93" t="s">
        <v>13</v>
      </c>
      <c r="H11" s="95" t="s">
        <v>14</v>
      </c>
      <c r="I11" s="94" t="s">
        <v>320</v>
      </c>
      <c r="J11" s="93" t="s">
        <v>15</v>
      </c>
      <c r="K11" s="92">
        <v>2005</v>
      </c>
      <c r="L11" s="94"/>
      <c r="M11" s="95" t="s">
        <v>14</v>
      </c>
    </row>
    <row r="12" spans="1:13" ht="12.75">
      <c r="A12" s="96"/>
      <c r="B12" s="97"/>
      <c r="C12" s="97"/>
      <c r="D12" s="98" t="s">
        <v>16</v>
      </c>
      <c r="E12" s="98"/>
      <c r="F12" s="98"/>
      <c r="G12" s="96" t="s">
        <v>480</v>
      </c>
      <c r="H12" s="96" t="s">
        <v>322</v>
      </c>
      <c r="I12" s="96">
        <v>2006</v>
      </c>
      <c r="J12" s="96" t="s">
        <v>480</v>
      </c>
      <c r="K12" s="96">
        <v>2006</v>
      </c>
      <c r="L12" s="98"/>
      <c r="M12" s="96" t="s">
        <v>480</v>
      </c>
    </row>
    <row r="13" spans="1:13" ht="12.75">
      <c r="A13" s="99" t="s">
        <v>420</v>
      </c>
      <c r="B13" t="s">
        <v>385</v>
      </c>
      <c r="C13" s="208" t="s">
        <v>177</v>
      </c>
      <c r="D13" s="100"/>
      <c r="E13" s="103"/>
      <c r="F13" s="103"/>
      <c r="G13" s="103"/>
      <c r="H13" s="103"/>
      <c r="I13" s="103"/>
      <c r="J13" s="103"/>
      <c r="K13" s="164"/>
      <c r="L13" s="100"/>
      <c r="M13" s="146"/>
    </row>
    <row r="14" spans="1:13" ht="12.75">
      <c r="A14" s="101"/>
      <c r="B14" s="102"/>
      <c r="C14" s="102" t="s">
        <v>178</v>
      </c>
      <c r="D14" s="103"/>
      <c r="E14" s="103"/>
      <c r="F14" s="103"/>
      <c r="G14" s="103"/>
      <c r="H14" s="103"/>
      <c r="I14" s="103"/>
      <c r="J14" s="103"/>
      <c r="K14" s="164"/>
      <c r="L14" s="103"/>
      <c r="M14" s="146"/>
    </row>
    <row r="15" spans="1:13" ht="12.75">
      <c r="A15" s="101"/>
      <c r="B15" s="102"/>
      <c r="C15" s="102" t="s">
        <v>179</v>
      </c>
      <c r="D15" s="103"/>
      <c r="E15" s="103"/>
      <c r="F15" s="103"/>
      <c r="G15" s="103"/>
      <c r="H15" s="103"/>
      <c r="I15" s="103"/>
      <c r="J15" s="103"/>
      <c r="K15" s="164"/>
      <c r="L15" s="103"/>
      <c r="M15" s="146"/>
    </row>
    <row r="16" spans="1:13" ht="12.75">
      <c r="A16" s="101"/>
      <c r="B16" s="102"/>
      <c r="C16" s="102" t="s">
        <v>180</v>
      </c>
      <c r="D16" s="103"/>
      <c r="E16" s="103"/>
      <c r="F16" s="103"/>
      <c r="G16" s="103"/>
      <c r="H16" s="103"/>
      <c r="I16" s="103"/>
      <c r="J16" s="103"/>
      <c r="K16" s="164"/>
      <c r="L16" s="103"/>
      <c r="M16" s="146"/>
    </row>
    <row r="17" spans="1:13" ht="12.75">
      <c r="A17" s="101"/>
      <c r="B17" s="102"/>
      <c r="C17" s="102" t="s">
        <v>181</v>
      </c>
      <c r="D17" s="164"/>
      <c r="E17" s="103"/>
      <c r="F17" s="137"/>
      <c r="G17" s="103"/>
      <c r="H17" s="103"/>
      <c r="I17" s="103"/>
      <c r="J17" s="103"/>
      <c r="K17" s="164"/>
      <c r="L17" s="103"/>
      <c r="M17" s="146"/>
    </row>
    <row r="18" spans="1:13" ht="12.75">
      <c r="A18" s="101"/>
      <c r="B18" s="102"/>
      <c r="C18" s="102" t="s">
        <v>182</v>
      </c>
      <c r="D18" s="164">
        <v>1430</v>
      </c>
      <c r="E18" s="103">
        <f>D18*0.865800245</f>
        <v>1238.09435035</v>
      </c>
      <c r="F18" s="137">
        <f>D18*0.140123425</f>
        <v>200.37649775</v>
      </c>
      <c r="G18" s="103">
        <f>D18*1.005923714</f>
        <v>1438.47091102</v>
      </c>
      <c r="H18" s="103">
        <v>773.07304789</v>
      </c>
      <c r="I18" s="103">
        <f>E18*0.1</f>
        <v>123.809435035</v>
      </c>
      <c r="J18" s="103">
        <f>G18*0.1</f>
        <v>143.847091102</v>
      </c>
      <c r="K18" s="164">
        <f>F18*0.2</f>
        <v>40.075299550000004</v>
      </c>
      <c r="L18" s="103"/>
      <c r="M18" s="146">
        <f>H18+J18</f>
        <v>916.920138992</v>
      </c>
    </row>
    <row r="19" spans="1:13" ht="12.75">
      <c r="A19" s="101"/>
      <c r="B19" s="102"/>
      <c r="C19" s="102"/>
      <c r="D19" s="164"/>
      <c r="E19" s="103"/>
      <c r="F19" s="137"/>
      <c r="G19" s="103"/>
      <c r="H19" s="103"/>
      <c r="I19" s="103"/>
      <c r="J19" s="103"/>
      <c r="K19" s="164"/>
      <c r="L19" s="103"/>
      <c r="M19" s="146"/>
    </row>
    <row r="20" spans="1:13" ht="12.75">
      <c r="A20" s="101" t="s">
        <v>421</v>
      </c>
      <c r="B20" t="s">
        <v>375</v>
      </c>
      <c r="C20" s="121" t="s">
        <v>177</v>
      </c>
      <c r="D20" s="164"/>
      <c r="E20" s="103"/>
      <c r="F20" s="137"/>
      <c r="G20" s="103"/>
      <c r="H20" s="103"/>
      <c r="I20" s="103"/>
      <c r="J20" s="103"/>
      <c r="K20" s="164"/>
      <c r="L20" s="103"/>
      <c r="M20" s="146"/>
    </row>
    <row r="21" spans="1:13" ht="12.75">
      <c r="A21" s="101"/>
      <c r="B21" s="102"/>
      <c r="C21" s="102" t="s">
        <v>178</v>
      </c>
      <c r="D21" s="164"/>
      <c r="E21" s="103"/>
      <c r="F21" s="137"/>
      <c r="G21" s="103"/>
      <c r="H21" s="103"/>
      <c r="I21" s="103"/>
      <c r="J21" s="103"/>
      <c r="K21" s="164"/>
      <c r="L21" s="103"/>
      <c r="M21" s="146"/>
    </row>
    <row r="22" spans="1:13" ht="12.75">
      <c r="A22" s="101"/>
      <c r="B22" s="102"/>
      <c r="C22" s="102" t="s">
        <v>179</v>
      </c>
      <c r="D22" s="164"/>
      <c r="E22" s="103"/>
      <c r="F22" s="137"/>
      <c r="G22" s="103"/>
      <c r="H22" s="103"/>
      <c r="I22" s="103"/>
      <c r="J22" s="103"/>
      <c r="K22" s="164"/>
      <c r="L22" s="103"/>
      <c r="M22" s="146"/>
    </row>
    <row r="23" spans="1:13" ht="12.75">
      <c r="A23" s="101"/>
      <c r="B23" s="102"/>
      <c r="C23" s="102" t="s">
        <v>180</v>
      </c>
      <c r="D23" s="164"/>
      <c r="E23" s="103"/>
      <c r="F23" s="137"/>
      <c r="G23" s="103"/>
      <c r="H23" s="103"/>
      <c r="I23" s="103"/>
      <c r="J23" s="103"/>
      <c r="K23" s="164"/>
      <c r="L23" s="103"/>
      <c r="M23" s="146"/>
    </row>
    <row r="24" spans="1:13" ht="12.75">
      <c r="A24" s="101"/>
      <c r="B24" s="102"/>
      <c r="C24" s="102" t="s">
        <v>113</v>
      </c>
      <c r="D24" s="164"/>
      <c r="E24" s="103"/>
      <c r="F24" s="137"/>
      <c r="G24" s="103"/>
      <c r="H24" s="103"/>
      <c r="I24" s="103"/>
      <c r="J24" s="103"/>
      <c r="K24" s="164"/>
      <c r="L24" s="103"/>
      <c r="M24" s="146"/>
    </row>
    <row r="25" spans="1:13" ht="12.75">
      <c r="A25" s="101"/>
      <c r="B25" s="102"/>
      <c r="C25" s="102" t="s">
        <v>183</v>
      </c>
      <c r="D25" s="164">
        <v>1430</v>
      </c>
      <c r="E25" s="103">
        <f>D25*0.865800245</f>
        <v>1238.09435035</v>
      </c>
      <c r="F25" s="137">
        <f>D25*0.140123425</f>
        <v>200.37649775</v>
      </c>
      <c r="G25" s="103">
        <f>D25*1.005923714</f>
        <v>1438.47091102</v>
      </c>
      <c r="H25" s="103">
        <v>773.07304789</v>
      </c>
      <c r="I25" s="103">
        <f>E25*0.1</f>
        <v>123.809435035</v>
      </c>
      <c r="J25" s="103">
        <f>G25*0.1</f>
        <v>143.847091102</v>
      </c>
      <c r="K25" s="164">
        <f>F25*0.2</f>
        <v>40.075299550000004</v>
      </c>
      <c r="L25" s="103"/>
      <c r="M25" s="146">
        <f>H25+J25</f>
        <v>916.920138992</v>
      </c>
    </row>
    <row r="26" spans="1:13" ht="12.75">
      <c r="A26" s="101"/>
      <c r="B26" s="102"/>
      <c r="C26" s="102"/>
      <c r="D26" s="164"/>
      <c r="E26" s="103"/>
      <c r="F26" s="137"/>
      <c r="G26" s="103"/>
      <c r="H26" s="164"/>
      <c r="I26" s="103"/>
      <c r="J26" s="137"/>
      <c r="K26" s="164"/>
      <c r="L26" s="103"/>
      <c r="M26" s="146"/>
    </row>
    <row r="27" spans="1:13" ht="12.75">
      <c r="A27" s="101" t="s">
        <v>422</v>
      </c>
      <c r="B27" t="s">
        <v>386</v>
      </c>
      <c r="C27" s="121" t="s">
        <v>184</v>
      </c>
      <c r="D27" s="164"/>
      <c r="E27" s="103"/>
      <c r="F27" s="137"/>
      <c r="G27" s="103"/>
      <c r="H27" s="164"/>
      <c r="I27" s="103"/>
      <c r="J27" s="137"/>
      <c r="K27" s="164"/>
      <c r="L27" s="103"/>
      <c r="M27" s="146"/>
    </row>
    <row r="28" spans="1:13" ht="12.75">
      <c r="A28" s="101"/>
      <c r="B28" s="102"/>
      <c r="C28" s="102" t="s">
        <v>185</v>
      </c>
      <c r="D28" s="164"/>
      <c r="E28" s="103"/>
      <c r="F28" s="137"/>
      <c r="G28" s="103"/>
      <c r="H28" s="164"/>
      <c r="I28" s="103"/>
      <c r="J28" s="137"/>
      <c r="K28" s="164"/>
      <c r="L28" s="103"/>
      <c r="M28" s="146"/>
    </row>
    <row r="29" spans="1:13" ht="12.75">
      <c r="A29" s="101"/>
      <c r="B29" s="102"/>
      <c r="C29" s="102" t="s">
        <v>186</v>
      </c>
      <c r="D29" s="164"/>
      <c r="E29" s="103"/>
      <c r="F29" s="137"/>
      <c r="G29" s="103"/>
      <c r="H29" s="164"/>
      <c r="I29" s="103"/>
      <c r="J29" s="137"/>
      <c r="K29" s="164"/>
      <c r="L29" s="103"/>
      <c r="M29" s="146"/>
    </row>
    <row r="30" spans="1:13" ht="12.75">
      <c r="A30" s="101"/>
      <c r="B30" s="102"/>
      <c r="C30" s="102" t="s">
        <v>187</v>
      </c>
      <c r="D30" s="164"/>
      <c r="E30" s="103"/>
      <c r="F30" s="137"/>
      <c r="G30" s="103"/>
      <c r="H30" s="164"/>
      <c r="I30" s="103"/>
      <c r="J30" s="137"/>
      <c r="K30" s="164"/>
      <c r="L30" s="103"/>
      <c r="M30" s="146"/>
    </row>
    <row r="31" spans="1:13" ht="12.75">
      <c r="A31" s="101"/>
      <c r="B31" s="102"/>
      <c r="C31" s="102" t="s">
        <v>113</v>
      </c>
      <c r="D31" s="164"/>
      <c r="E31" s="103"/>
      <c r="F31" s="137"/>
      <c r="G31" s="103"/>
      <c r="H31" s="164"/>
      <c r="I31" s="103"/>
      <c r="J31" s="137"/>
      <c r="K31" s="164"/>
      <c r="L31" s="103"/>
      <c r="M31" s="146"/>
    </row>
    <row r="32" spans="1:13" ht="12.75">
      <c r="A32" s="101"/>
      <c r="B32" s="102"/>
      <c r="C32" s="102" t="s">
        <v>188</v>
      </c>
      <c r="D32" s="164">
        <v>1430</v>
      </c>
      <c r="E32" s="103">
        <f>D32*0.865800245</f>
        <v>1238.09435035</v>
      </c>
      <c r="F32" s="137">
        <f>D32*0.140123425</f>
        <v>200.37649775</v>
      </c>
      <c r="G32" s="103">
        <f>D32*1.005923714</f>
        <v>1438.47091102</v>
      </c>
      <c r="H32" s="103">
        <v>773.07304789</v>
      </c>
      <c r="I32" s="103">
        <f>E32*0.1</f>
        <v>123.809435035</v>
      </c>
      <c r="J32" s="103">
        <f>G32*0.1</f>
        <v>143.847091102</v>
      </c>
      <c r="K32" s="164">
        <f>F32*0.2</f>
        <v>40.075299550000004</v>
      </c>
      <c r="L32" s="103"/>
      <c r="M32" s="146">
        <f>H32+J32</f>
        <v>916.920138992</v>
      </c>
    </row>
    <row r="33" spans="1:13" ht="12.75">
      <c r="A33" s="101"/>
      <c r="B33" s="102"/>
      <c r="C33" s="102"/>
      <c r="D33" s="164"/>
      <c r="E33" s="103"/>
      <c r="F33" s="137"/>
      <c r="G33" s="103"/>
      <c r="H33" s="164"/>
      <c r="I33" s="103"/>
      <c r="J33" s="137"/>
      <c r="K33" s="164"/>
      <c r="L33" s="103"/>
      <c r="M33" s="146"/>
    </row>
    <row r="34" spans="1:13" ht="12.75">
      <c r="A34" s="101" t="s">
        <v>423</v>
      </c>
      <c r="B34" t="s">
        <v>387</v>
      </c>
      <c r="C34" s="121" t="s">
        <v>184</v>
      </c>
      <c r="D34" s="164"/>
      <c r="E34" s="103"/>
      <c r="F34" s="137"/>
      <c r="G34" s="103"/>
      <c r="H34" s="164"/>
      <c r="I34" s="103"/>
      <c r="J34" s="137"/>
      <c r="K34" s="164"/>
      <c r="L34" s="103"/>
      <c r="M34" s="146"/>
    </row>
    <row r="35" spans="1:13" ht="12.75">
      <c r="A35" s="101"/>
      <c r="B35" s="102"/>
      <c r="C35" s="102" t="s">
        <v>178</v>
      </c>
      <c r="D35" s="164"/>
      <c r="E35" s="103"/>
      <c r="F35" s="137"/>
      <c r="G35" s="103"/>
      <c r="H35" s="164"/>
      <c r="I35" s="103"/>
      <c r="J35" s="137"/>
      <c r="K35" s="164"/>
      <c r="L35" s="103"/>
      <c r="M35" s="146"/>
    </row>
    <row r="36" spans="1:13" ht="12.75">
      <c r="A36" s="101"/>
      <c r="B36" s="102"/>
      <c r="C36" s="102" t="s">
        <v>179</v>
      </c>
      <c r="D36" s="164"/>
      <c r="E36" s="103"/>
      <c r="F36" s="137"/>
      <c r="G36" s="103"/>
      <c r="H36" s="164"/>
      <c r="I36" s="103"/>
      <c r="J36" s="137"/>
      <c r="K36" s="164"/>
      <c r="L36" s="103"/>
      <c r="M36" s="146"/>
    </row>
    <row r="37" spans="1:13" ht="12.75">
      <c r="A37" s="101"/>
      <c r="B37" s="102"/>
      <c r="C37" s="102" t="s">
        <v>180</v>
      </c>
      <c r="D37" s="164"/>
      <c r="E37" s="103"/>
      <c r="F37" s="137"/>
      <c r="G37" s="103"/>
      <c r="H37" s="164"/>
      <c r="I37" s="103"/>
      <c r="J37" s="137"/>
      <c r="K37" s="164"/>
      <c r="L37" s="103"/>
      <c r="M37" s="146"/>
    </row>
    <row r="38" spans="1:13" ht="12.75">
      <c r="A38" s="101"/>
      <c r="B38" s="102"/>
      <c r="C38" s="102" t="s">
        <v>113</v>
      </c>
      <c r="D38" s="164"/>
      <c r="E38" s="103"/>
      <c r="F38" s="137"/>
      <c r="G38" s="103"/>
      <c r="H38" s="164"/>
      <c r="I38" s="103"/>
      <c r="J38" s="137"/>
      <c r="K38" s="164"/>
      <c r="L38" s="103"/>
      <c r="M38" s="146"/>
    </row>
    <row r="39" spans="1:13" ht="12.75">
      <c r="A39" s="101"/>
      <c r="B39" s="102"/>
      <c r="C39" s="102" t="s">
        <v>182</v>
      </c>
      <c r="D39" s="164">
        <v>1430</v>
      </c>
      <c r="E39" s="103">
        <f>D39*0.865800245</f>
        <v>1238.09435035</v>
      </c>
      <c r="F39" s="137">
        <f>D39*0.140123425</f>
        <v>200.37649775</v>
      </c>
      <c r="G39" s="103">
        <f>D39*1.005923714</f>
        <v>1438.47091102</v>
      </c>
      <c r="H39" s="103">
        <v>773.07304789</v>
      </c>
      <c r="I39" s="103">
        <f>E39*0.1</f>
        <v>123.809435035</v>
      </c>
      <c r="J39" s="103">
        <f>G39*0.1</f>
        <v>143.847091102</v>
      </c>
      <c r="K39" s="164">
        <f>F39*0.2</f>
        <v>40.075299550000004</v>
      </c>
      <c r="L39" s="103"/>
      <c r="M39" s="146">
        <f>H39+J39</f>
        <v>916.920138992</v>
      </c>
    </row>
    <row r="40" spans="1:13" ht="12.75">
      <c r="A40" s="101"/>
      <c r="B40" s="102"/>
      <c r="C40" s="102"/>
      <c r="D40" s="164"/>
      <c r="E40" s="103"/>
      <c r="F40" s="137"/>
      <c r="G40" s="103"/>
      <c r="H40" s="164"/>
      <c r="I40" s="103"/>
      <c r="J40" s="137"/>
      <c r="K40" s="164"/>
      <c r="L40" s="103"/>
      <c r="M40" s="146"/>
    </row>
    <row r="41" spans="1:13" ht="12.75">
      <c r="A41" s="101" t="s">
        <v>424</v>
      </c>
      <c r="B41" t="s">
        <v>388</v>
      </c>
      <c r="C41" s="121" t="s">
        <v>189</v>
      </c>
      <c r="D41" s="164"/>
      <c r="E41" s="103"/>
      <c r="F41" s="137"/>
      <c r="G41" s="103"/>
      <c r="H41" s="164"/>
      <c r="I41" s="103"/>
      <c r="J41" s="188"/>
      <c r="K41" s="78"/>
      <c r="L41" s="103"/>
      <c r="M41" s="166"/>
    </row>
    <row r="42" spans="1:13" ht="12.75">
      <c r="A42" s="101"/>
      <c r="B42" s="102"/>
      <c r="C42" s="102" t="s">
        <v>178</v>
      </c>
      <c r="D42" s="164"/>
      <c r="E42" s="103"/>
      <c r="F42" s="137"/>
      <c r="G42" s="103"/>
      <c r="H42" s="164"/>
      <c r="I42" s="103"/>
      <c r="J42" s="188"/>
      <c r="K42" s="78"/>
      <c r="L42" s="103"/>
      <c r="M42" s="166"/>
    </row>
    <row r="43" spans="1:13" ht="12.75">
      <c r="A43" s="101"/>
      <c r="B43" s="102"/>
      <c r="C43" s="102" t="s">
        <v>179</v>
      </c>
      <c r="D43" s="164"/>
      <c r="E43" s="103"/>
      <c r="F43" s="137"/>
      <c r="G43" s="103"/>
      <c r="H43" s="164"/>
      <c r="I43" s="103"/>
      <c r="J43" s="188"/>
      <c r="K43" s="78"/>
      <c r="L43" s="103"/>
      <c r="M43" s="166"/>
    </row>
    <row r="44" spans="1:13" ht="12.75">
      <c r="A44" s="101"/>
      <c r="B44" s="102"/>
      <c r="C44" s="102" t="s">
        <v>187</v>
      </c>
      <c r="D44" s="164"/>
      <c r="E44" s="103"/>
      <c r="F44" s="137"/>
      <c r="G44" s="103"/>
      <c r="H44" s="164"/>
      <c r="I44" s="103"/>
      <c r="J44" s="188"/>
      <c r="K44" s="78"/>
      <c r="L44" s="103"/>
      <c r="M44" s="166"/>
    </row>
    <row r="45" spans="1:13" ht="12.75">
      <c r="A45" s="101"/>
      <c r="B45" s="102"/>
      <c r="C45" s="102" t="s">
        <v>113</v>
      </c>
      <c r="D45" s="164"/>
      <c r="E45" s="103"/>
      <c r="F45" s="137"/>
      <c r="G45" s="103"/>
      <c r="H45" s="164"/>
      <c r="I45" s="103"/>
      <c r="J45" s="188"/>
      <c r="K45" s="78"/>
      <c r="L45" s="103"/>
      <c r="M45" s="166"/>
    </row>
    <row r="46" spans="1:13" ht="12.75">
      <c r="A46" s="101"/>
      <c r="B46" s="102"/>
      <c r="C46" s="102" t="s">
        <v>183</v>
      </c>
      <c r="D46" s="164">
        <v>1430</v>
      </c>
      <c r="E46" s="103">
        <f>D46*0.865800245</f>
        <v>1238.09435035</v>
      </c>
      <c r="F46" s="137">
        <f>D46*0.140123425</f>
        <v>200.37649775</v>
      </c>
      <c r="G46" s="103">
        <f>D46*1.005923714</f>
        <v>1438.47091102</v>
      </c>
      <c r="H46" s="103">
        <v>773.07304789</v>
      </c>
      <c r="I46" s="103">
        <f>E46*0.1</f>
        <v>123.809435035</v>
      </c>
      <c r="J46" s="103">
        <f>G46*0.1</f>
        <v>143.847091102</v>
      </c>
      <c r="K46" s="164">
        <f>F46*0.2</f>
        <v>40.075299550000004</v>
      </c>
      <c r="L46" s="103"/>
      <c r="M46" s="146">
        <f>H46+J46</f>
        <v>916.920138992</v>
      </c>
    </row>
    <row r="47" spans="1:13" ht="12.75">
      <c r="A47" s="101"/>
      <c r="B47" s="102"/>
      <c r="C47" s="102"/>
      <c r="D47" s="164"/>
      <c r="E47" s="103"/>
      <c r="F47" s="78"/>
      <c r="G47" s="145"/>
      <c r="H47" s="78"/>
      <c r="I47" s="103"/>
      <c r="J47" s="188"/>
      <c r="K47" s="78"/>
      <c r="L47" s="103"/>
      <c r="M47" s="166"/>
    </row>
    <row r="48" spans="1:13" ht="12.75">
      <c r="A48" s="101" t="s">
        <v>425</v>
      </c>
      <c r="B48" t="s">
        <v>389</v>
      </c>
      <c r="C48" s="121" t="s">
        <v>189</v>
      </c>
      <c r="D48" s="164"/>
      <c r="E48" s="103"/>
      <c r="F48" s="78"/>
      <c r="G48" s="145"/>
      <c r="H48" s="78"/>
      <c r="I48" s="103"/>
      <c r="J48" s="188"/>
      <c r="K48" s="78"/>
      <c r="L48" s="103"/>
      <c r="M48" s="166"/>
    </row>
    <row r="49" spans="1:13" ht="12.75">
      <c r="A49" s="101"/>
      <c r="B49" s="102"/>
      <c r="C49" s="102" t="s">
        <v>178</v>
      </c>
      <c r="D49" s="164"/>
      <c r="E49" s="103"/>
      <c r="F49" s="78"/>
      <c r="G49" s="145"/>
      <c r="H49" s="78"/>
      <c r="I49" s="103"/>
      <c r="J49" s="188"/>
      <c r="K49" s="78"/>
      <c r="L49" s="103"/>
      <c r="M49" s="166"/>
    </row>
    <row r="50" spans="1:13" ht="12.75">
      <c r="A50" s="101"/>
      <c r="B50" s="102"/>
      <c r="C50" s="102" t="s">
        <v>179</v>
      </c>
      <c r="D50" s="164"/>
      <c r="E50" s="103"/>
      <c r="F50" s="78"/>
      <c r="G50" s="145"/>
      <c r="H50" s="78"/>
      <c r="I50" s="103"/>
      <c r="J50" s="188"/>
      <c r="K50" s="78"/>
      <c r="L50" s="103"/>
      <c r="M50" s="166"/>
    </row>
    <row r="51" spans="1:13" ht="12.75">
      <c r="A51" s="101"/>
      <c r="B51" s="102"/>
      <c r="C51" s="102" t="s">
        <v>187</v>
      </c>
      <c r="D51" s="78"/>
      <c r="E51" s="103"/>
      <c r="F51" s="78"/>
      <c r="G51" s="145"/>
      <c r="H51" s="78"/>
      <c r="I51" s="103"/>
      <c r="J51" s="188"/>
      <c r="K51" s="78"/>
      <c r="L51" s="103"/>
      <c r="M51" s="166"/>
    </row>
    <row r="52" spans="1:13" ht="12.75">
      <c r="A52" s="101"/>
      <c r="B52" s="102"/>
      <c r="C52" s="102" t="s">
        <v>181</v>
      </c>
      <c r="D52" s="78"/>
      <c r="E52" s="103"/>
      <c r="F52" s="78"/>
      <c r="G52" s="145"/>
      <c r="H52" s="78"/>
      <c r="I52" s="103"/>
      <c r="J52" s="188"/>
      <c r="K52" s="78"/>
      <c r="L52" s="103"/>
      <c r="M52" s="166"/>
    </row>
    <row r="53" spans="1:13" ht="12.75">
      <c r="A53" s="101"/>
      <c r="B53" s="102"/>
      <c r="C53" s="102" t="s">
        <v>182</v>
      </c>
      <c r="D53" s="78">
        <v>1430</v>
      </c>
      <c r="E53" s="103">
        <f>D53*0.865800245</f>
        <v>1238.09435035</v>
      </c>
      <c r="F53" s="137">
        <f>D53*0.140123425</f>
        <v>200.37649775</v>
      </c>
      <c r="G53" s="103">
        <f>D53*1.005923714</f>
        <v>1438.47091102</v>
      </c>
      <c r="H53" s="103">
        <v>773.07304789</v>
      </c>
      <c r="I53" s="103">
        <f>E53*0.1</f>
        <v>123.809435035</v>
      </c>
      <c r="J53" s="103">
        <f>G53*0.1</f>
        <v>143.847091102</v>
      </c>
      <c r="K53" s="164">
        <f>F53*0.2</f>
        <v>40.075299550000004</v>
      </c>
      <c r="L53" s="103"/>
      <c r="M53" s="146">
        <f>H53+J53</f>
        <v>916.920138992</v>
      </c>
    </row>
    <row r="54" spans="1:13" ht="12.75">
      <c r="A54" s="101"/>
      <c r="B54" s="102"/>
      <c r="C54" s="102"/>
      <c r="D54" s="78"/>
      <c r="E54" s="103"/>
      <c r="F54" s="78"/>
      <c r="G54" s="145"/>
      <c r="H54" s="78"/>
      <c r="I54" s="103"/>
      <c r="J54" s="188"/>
      <c r="K54" s="78"/>
      <c r="L54" s="103"/>
      <c r="M54" s="166"/>
    </row>
    <row r="55" spans="1:13" ht="12.75">
      <c r="A55" s="101"/>
      <c r="B55" s="102"/>
      <c r="C55" s="163"/>
      <c r="D55" s="156"/>
      <c r="E55" s="163"/>
      <c r="F55" s="156"/>
      <c r="G55" s="165"/>
      <c r="H55" s="156"/>
      <c r="I55" s="163"/>
      <c r="J55" s="189"/>
      <c r="K55" s="156"/>
      <c r="L55" s="163"/>
      <c r="M55" s="167"/>
    </row>
    <row r="56" spans="1:13" ht="12.75">
      <c r="A56" s="101"/>
      <c r="B56" s="102"/>
      <c r="C56" s="163"/>
      <c r="D56" s="156"/>
      <c r="E56" s="163"/>
      <c r="F56" s="156"/>
      <c r="G56" s="165"/>
      <c r="H56" s="156"/>
      <c r="I56" s="163"/>
      <c r="J56" s="189"/>
      <c r="K56" s="156"/>
      <c r="L56" s="163"/>
      <c r="M56" s="167"/>
    </row>
    <row r="57" spans="1:13" ht="12.75">
      <c r="A57" s="101"/>
      <c r="B57" s="102"/>
      <c r="C57" s="163"/>
      <c r="D57" s="156"/>
      <c r="E57" s="163"/>
      <c r="F57" s="156"/>
      <c r="G57" s="165"/>
      <c r="H57" s="156"/>
      <c r="I57" s="163"/>
      <c r="J57" s="189"/>
      <c r="K57" s="156"/>
      <c r="L57" s="163"/>
      <c r="M57" s="167"/>
    </row>
    <row r="58" spans="1:13" ht="12.75">
      <c r="A58" s="101"/>
      <c r="B58" s="102"/>
      <c r="C58" s="163"/>
      <c r="D58" s="156"/>
      <c r="E58" s="163"/>
      <c r="F58" s="156"/>
      <c r="G58" s="165"/>
      <c r="H58" s="156"/>
      <c r="I58" s="163"/>
      <c r="J58" s="189"/>
      <c r="K58" s="156"/>
      <c r="L58" s="163"/>
      <c r="M58" s="167"/>
    </row>
    <row r="59" spans="1:13" ht="12.75">
      <c r="A59" s="101"/>
      <c r="B59" s="102"/>
      <c r="C59" s="163"/>
      <c r="D59" s="156"/>
      <c r="E59" s="163"/>
      <c r="F59" s="156"/>
      <c r="G59" s="165"/>
      <c r="H59" s="156"/>
      <c r="I59" s="163"/>
      <c r="J59" s="189"/>
      <c r="K59" s="156"/>
      <c r="L59" s="163"/>
      <c r="M59" s="167"/>
    </row>
    <row r="60" spans="1:13" ht="12.75">
      <c r="A60" s="101"/>
      <c r="B60" s="102"/>
      <c r="C60" s="163"/>
      <c r="D60" s="156"/>
      <c r="E60" s="163"/>
      <c r="F60" s="156"/>
      <c r="G60" s="165"/>
      <c r="H60" s="156"/>
      <c r="I60" s="163"/>
      <c r="J60" s="189"/>
      <c r="K60" s="156"/>
      <c r="L60" s="163"/>
      <c r="M60" s="167"/>
    </row>
    <row r="61" spans="1:13" ht="12.75">
      <c r="A61" s="101"/>
      <c r="B61" s="102"/>
      <c r="C61" s="163"/>
      <c r="D61" s="156"/>
      <c r="E61" s="163"/>
      <c r="F61" s="156"/>
      <c r="G61" s="165"/>
      <c r="H61" s="156"/>
      <c r="I61" s="163"/>
      <c r="J61" s="189"/>
      <c r="K61" s="156"/>
      <c r="L61" s="163"/>
      <c r="M61" s="167"/>
    </row>
    <row r="62" spans="1:13" ht="12.75">
      <c r="A62" s="108"/>
      <c r="B62" s="109"/>
      <c r="C62" s="168"/>
      <c r="D62" s="169"/>
      <c r="E62" s="168"/>
      <c r="F62" s="169"/>
      <c r="G62" s="170"/>
      <c r="H62" s="169"/>
      <c r="I62" s="168"/>
      <c r="J62" s="190"/>
      <c r="K62" s="169"/>
      <c r="L62" s="169"/>
      <c r="M62" s="171"/>
    </row>
    <row r="63" spans="1:2" ht="12.75">
      <c r="A63" s="82"/>
      <c r="B63" s="112"/>
    </row>
    <row r="64" spans="1:13" ht="12.75">
      <c r="A64" s="82"/>
      <c r="B64" s="11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</row>
    <row r="65" spans="1:13" ht="12.75">
      <c r="A65" s="82"/>
      <c r="B65" s="11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  <row r="66" spans="1:13" ht="12.75">
      <c r="A66" s="82"/>
      <c r="B66" s="11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</row>
    <row r="67" spans="1:13" ht="12.75">
      <c r="A67" s="82"/>
      <c r="B67" s="112"/>
      <c r="C67" s="112"/>
      <c r="D67" s="113"/>
      <c r="E67" s="113"/>
      <c r="F67" s="113"/>
      <c r="G67" s="78"/>
      <c r="H67" s="78"/>
      <c r="I67" s="78"/>
      <c r="J67" s="78"/>
      <c r="K67" s="78"/>
      <c r="L67" s="78"/>
      <c r="M67" s="78"/>
    </row>
    <row r="68" spans="1:13" ht="12.75">
      <c r="A68" s="76" t="s">
        <v>0</v>
      </c>
      <c r="B68" s="77"/>
      <c r="C68" s="77"/>
      <c r="D68" s="78"/>
      <c r="E68" s="78"/>
      <c r="F68" s="78"/>
      <c r="G68" s="79" t="s">
        <v>1</v>
      </c>
      <c r="K68" s="79"/>
      <c r="L68" s="79"/>
      <c r="M68" s="79"/>
    </row>
    <row r="69" spans="1:13" ht="12.75">
      <c r="A69" s="76" t="s">
        <v>2</v>
      </c>
      <c r="B69" s="77"/>
      <c r="C69" s="77"/>
      <c r="D69" s="78"/>
      <c r="E69" s="78"/>
      <c r="F69" s="78"/>
      <c r="G69" s="79" t="s">
        <v>3</v>
      </c>
      <c r="K69" s="79"/>
      <c r="L69" s="79"/>
      <c r="M69" s="79"/>
    </row>
    <row r="70" spans="1:13" ht="12.75">
      <c r="A70" s="76" t="s">
        <v>4</v>
      </c>
      <c r="B70" s="77"/>
      <c r="C70" s="77"/>
      <c r="D70" s="78"/>
      <c r="E70" s="78"/>
      <c r="F70" s="78"/>
      <c r="G70" s="80"/>
      <c r="H70" s="80"/>
      <c r="I70" s="80"/>
      <c r="J70" s="81"/>
      <c r="K70" s="81"/>
      <c r="L70" s="81"/>
      <c r="M70" s="80"/>
    </row>
    <row r="71" spans="1:13" ht="20.25">
      <c r="A71" s="211" t="s">
        <v>479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ht="12.75">
      <c r="A72" s="82"/>
      <c r="B72" s="83"/>
      <c r="C72" s="83"/>
      <c r="D72" s="78"/>
      <c r="E72" s="78"/>
      <c r="F72" s="78"/>
      <c r="G72" s="80"/>
      <c r="H72" s="80"/>
      <c r="I72" s="80"/>
      <c r="J72" s="81"/>
      <c r="K72" s="81"/>
      <c r="L72" s="81"/>
      <c r="M72" s="80"/>
    </row>
    <row r="73" spans="1:13" ht="12.75">
      <c r="A73" s="84"/>
      <c r="B73" s="83"/>
      <c r="C73" s="83"/>
      <c r="D73" s="78"/>
      <c r="E73" s="78"/>
      <c r="F73" s="78"/>
      <c r="G73" s="80"/>
      <c r="H73" s="80"/>
      <c r="I73" s="80"/>
      <c r="J73" s="81"/>
      <c r="K73" s="81"/>
      <c r="L73" s="81"/>
      <c r="M73" s="80"/>
    </row>
    <row r="74" spans="1:13" ht="12.75">
      <c r="A74" s="22" t="s">
        <v>317</v>
      </c>
      <c r="B74" s="85"/>
      <c r="C74" s="85"/>
      <c r="D74" s="86"/>
      <c r="E74" s="86"/>
      <c r="F74" s="86"/>
      <c r="G74" s="85"/>
      <c r="H74" s="87"/>
      <c r="I74" s="87"/>
      <c r="J74" s="85"/>
      <c r="K74" s="85"/>
      <c r="L74" s="85"/>
      <c r="M74" s="80"/>
    </row>
    <row r="75" spans="1:13" ht="12.75">
      <c r="A75" s="82"/>
      <c r="B75" s="83"/>
      <c r="C75" s="83"/>
      <c r="D75" s="78"/>
      <c r="E75" s="78"/>
      <c r="F75" s="78"/>
      <c r="G75" s="80"/>
      <c r="H75" s="80"/>
      <c r="I75" s="80"/>
      <c r="J75" s="81"/>
      <c r="K75" s="81"/>
      <c r="L75" s="81"/>
      <c r="M75" s="80"/>
    </row>
    <row r="76" spans="1:13" ht="12.75">
      <c r="A76" s="82"/>
      <c r="B76" s="83"/>
      <c r="C76" s="83"/>
      <c r="D76" s="78"/>
      <c r="E76" s="78"/>
      <c r="F76" s="78"/>
      <c r="G76" s="80"/>
      <c r="H76" s="80"/>
      <c r="I76" s="80"/>
      <c r="J76" s="81"/>
      <c r="K76" s="81"/>
      <c r="L76" s="81"/>
      <c r="M76" s="80"/>
    </row>
    <row r="77" spans="1:13" ht="12.75">
      <c r="A77" s="88"/>
      <c r="B77" s="89"/>
      <c r="C77" s="89"/>
      <c r="D77" s="90" t="s">
        <v>5</v>
      </c>
      <c r="E77" s="90" t="s">
        <v>5</v>
      </c>
      <c r="F77" s="90" t="s">
        <v>318</v>
      </c>
      <c r="G77" s="89" t="s">
        <v>6</v>
      </c>
      <c r="H77" s="91" t="s">
        <v>7</v>
      </c>
      <c r="I77" s="90" t="s">
        <v>325</v>
      </c>
      <c r="J77" s="89" t="s">
        <v>8</v>
      </c>
      <c r="K77" s="90" t="s">
        <v>323</v>
      </c>
      <c r="L77" s="90" t="s">
        <v>323</v>
      </c>
      <c r="M77" s="91" t="s">
        <v>7</v>
      </c>
    </row>
    <row r="78" spans="1:13" ht="12.75">
      <c r="A78" s="92" t="s">
        <v>9</v>
      </c>
      <c r="B78" s="93" t="s">
        <v>10</v>
      </c>
      <c r="C78" s="93" t="s">
        <v>11</v>
      </c>
      <c r="D78" s="94" t="s">
        <v>12</v>
      </c>
      <c r="E78" s="94" t="s">
        <v>13</v>
      </c>
      <c r="F78" s="94" t="s">
        <v>324</v>
      </c>
      <c r="G78" s="93" t="s">
        <v>13</v>
      </c>
      <c r="H78" s="95" t="s">
        <v>14</v>
      </c>
      <c r="I78" s="94" t="s">
        <v>320</v>
      </c>
      <c r="J78" s="93" t="s">
        <v>15</v>
      </c>
      <c r="K78" s="92">
        <v>2005</v>
      </c>
      <c r="L78" s="94"/>
      <c r="M78" s="95" t="s">
        <v>14</v>
      </c>
    </row>
    <row r="79" spans="1:13" ht="12.75">
      <c r="A79" s="96"/>
      <c r="B79" s="97"/>
      <c r="C79" s="97"/>
      <c r="D79" s="98" t="s">
        <v>16</v>
      </c>
      <c r="E79" s="98"/>
      <c r="F79" s="98"/>
      <c r="G79" s="96" t="s">
        <v>480</v>
      </c>
      <c r="H79" s="96" t="s">
        <v>322</v>
      </c>
      <c r="I79" s="96">
        <v>2006</v>
      </c>
      <c r="J79" s="96" t="s">
        <v>480</v>
      </c>
      <c r="K79" s="96">
        <v>2006</v>
      </c>
      <c r="L79" s="98"/>
      <c r="M79" s="96" t="s">
        <v>480</v>
      </c>
    </row>
    <row r="80" spans="1:13" ht="12.75">
      <c r="A80" s="99" t="s">
        <v>426</v>
      </c>
      <c r="B80" t="s">
        <v>390</v>
      </c>
      <c r="C80" s="121" t="s">
        <v>189</v>
      </c>
      <c r="D80" s="103"/>
      <c r="E80" s="103"/>
      <c r="F80" s="103"/>
      <c r="G80" s="103"/>
      <c r="H80" s="103"/>
      <c r="I80" s="103"/>
      <c r="J80" s="103"/>
      <c r="K80" s="164"/>
      <c r="L80" s="164"/>
      <c r="M80" s="107"/>
    </row>
    <row r="81" spans="1:13" ht="12.75">
      <c r="A81" s="101"/>
      <c r="B81" s="102"/>
      <c r="C81" s="102" t="s">
        <v>178</v>
      </c>
      <c r="D81" s="103"/>
      <c r="E81" s="103"/>
      <c r="F81" s="103"/>
      <c r="G81" s="103"/>
      <c r="H81" s="103"/>
      <c r="I81" s="103"/>
      <c r="J81" s="103"/>
      <c r="K81" s="164"/>
      <c r="L81" s="164"/>
      <c r="M81" s="107"/>
    </row>
    <row r="82" spans="1:13" ht="12.75">
      <c r="A82" s="101"/>
      <c r="B82" s="102"/>
      <c r="C82" s="102" t="s">
        <v>190</v>
      </c>
      <c r="D82" s="103"/>
      <c r="E82" s="103"/>
      <c r="F82" s="103"/>
      <c r="G82" s="103"/>
      <c r="H82" s="103"/>
      <c r="I82" s="103"/>
      <c r="J82" s="103"/>
      <c r="K82" s="164"/>
      <c r="L82" s="164"/>
      <c r="M82" s="107"/>
    </row>
    <row r="83" spans="1:13" ht="12.75">
      <c r="A83" s="101"/>
      <c r="B83" s="102"/>
      <c r="C83" s="102" t="s">
        <v>187</v>
      </c>
      <c r="D83" s="103"/>
      <c r="E83" s="103"/>
      <c r="F83" s="103"/>
      <c r="G83" s="103"/>
      <c r="H83" s="103"/>
      <c r="I83" s="103"/>
      <c r="J83" s="103"/>
      <c r="K83" s="164"/>
      <c r="L83" s="164"/>
      <c r="M83" s="107"/>
    </row>
    <row r="84" spans="1:13" ht="12.75">
      <c r="A84" s="101"/>
      <c r="B84" s="102"/>
      <c r="C84" s="102" t="s">
        <v>181</v>
      </c>
      <c r="D84" s="103"/>
      <c r="E84" s="103"/>
      <c r="F84" s="103"/>
      <c r="G84" s="103"/>
      <c r="H84" s="103"/>
      <c r="I84" s="103"/>
      <c r="J84" s="103"/>
      <c r="K84" s="164"/>
      <c r="L84" s="164"/>
      <c r="M84" s="107"/>
    </row>
    <row r="85" spans="1:13" ht="12.75">
      <c r="A85" s="101"/>
      <c r="B85" s="102"/>
      <c r="C85" s="102" t="s">
        <v>182</v>
      </c>
      <c r="D85" s="103">
        <v>1430</v>
      </c>
      <c r="E85" s="103">
        <f>D85*0.865800245</f>
        <v>1238.09435035</v>
      </c>
      <c r="F85" s="137">
        <f>D85*0.140123425</f>
        <v>200.37649775</v>
      </c>
      <c r="G85" s="103">
        <f>D85*1.005923714</f>
        <v>1438.47091102</v>
      </c>
      <c r="H85" s="103">
        <v>773.07304789</v>
      </c>
      <c r="I85" s="103">
        <f>E85*0.1</f>
        <v>123.809435035</v>
      </c>
      <c r="J85" s="103">
        <f>G85*0.1</f>
        <v>143.847091102</v>
      </c>
      <c r="K85" s="164">
        <f>F85*0.2</f>
        <v>40.075299550000004</v>
      </c>
      <c r="L85" s="103"/>
      <c r="M85" s="146">
        <f>H85+J85</f>
        <v>916.920138992</v>
      </c>
    </row>
    <row r="86" spans="1:2" ht="12.75">
      <c r="A86" s="101"/>
      <c r="B86" s="102"/>
    </row>
    <row r="87" spans="1:13" ht="12.75">
      <c r="A87" s="101" t="s">
        <v>427</v>
      </c>
      <c r="B87" t="s">
        <v>391</v>
      </c>
      <c r="C87" s="121" t="s">
        <v>177</v>
      </c>
      <c r="D87" s="103"/>
      <c r="E87" s="103"/>
      <c r="F87" s="103"/>
      <c r="G87" s="103"/>
      <c r="H87" s="103"/>
      <c r="I87" s="103"/>
      <c r="J87" s="103"/>
      <c r="K87" s="164"/>
      <c r="L87" s="164"/>
      <c r="M87" s="107"/>
    </row>
    <row r="88" spans="1:13" ht="12.75">
      <c r="A88" s="101"/>
      <c r="B88" s="102"/>
      <c r="C88" s="102" t="s">
        <v>178</v>
      </c>
      <c r="D88" s="103"/>
      <c r="E88" s="103"/>
      <c r="F88" s="103"/>
      <c r="G88" s="103"/>
      <c r="H88" s="103"/>
      <c r="I88" s="103"/>
      <c r="J88" s="103"/>
      <c r="K88" s="164"/>
      <c r="L88" s="164"/>
      <c r="M88" s="107"/>
    </row>
    <row r="89" spans="1:13" ht="12.75">
      <c r="A89" s="101"/>
      <c r="B89" s="102"/>
      <c r="C89" s="102" t="s">
        <v>191</v>
      </c>
      <c r="D89" s="103"/>
      <c r="E89" s="103"/>
      <c r="F89" s="103"/>
      <c r="G89" s="103"/>
      <c r="H89" s="103"/>
      <c r="I89" s="103"/>
      <c r="J89" s="103"/>
      <c r="K89" s="164"/>
      <c r="L89" s="164"/>
      <c r="M89" s="107"/>
    </row>
    <row r="90" spans="1:13" ht="12.75">
      <c r="A90" s="101"/>
      <c r="B90" s="102"/>
      <c r="C90" s="102" t="s">
        <v>180</v>
      </c>
      <c r="D90" s="103"/>
      <c r="E90" s="103"/>
      <c r="F90" s="103"/>
      <c r="G90" s="103"/>
      <c r="H90" s="103"/>
      <c r="I90" s="103"/>
      <c r="J90" s="103"/>
      <c r="K90" s="164"/>
      <c r="L90" s="164"/>
      <c r="M90" s="107"/>
    </row>
    <row r="91" spans="1:13" ht="12.75">
      <c r="A91" s="101"/>
      <c r="B91" s="102"/>
      <c r="C91" s="102" t="s">
        <v>181</v>
      </c>
      <c r="D91" s="103"/>
      <c r="E91" s="103"/>
      <c r="F91" s="103"/>
      <c r="G91" s="103"/>
      <c r="H91" s="103"/>
      <c r="I91" s="103"/>
      <c r="J91" s="103"/>
      <c r="K91" s="164"/>
      <c r="L91" s="164"/>
      <c r="M91" s="107"/>
    </row>
    <row r="92" spans="1:13" ht="12.75">
      <c r="A92" s="101"/>
      <c r="B92" s="102"/>
      <c r="C92" s="102" t="s">
        <v>183</v>
      </c>
      <c r="D92" s="103">
        <v>1430</v>
      </c>
      <c r="E92" s="103">
        <f>D92*0.865800245</f>
        <v>1238.09435035</v>
      </c>
      <c r="F92" s="137">
        <f>D92*0.140123425</f>
        <v>200.37649775</v>
      </c>
      <c r="G92" s="103">
        <f>D92*1.005923714</f>
        <v>1438.47091102</v>
      </c>
      <c r="H92" s="103">
        <v>773.07304789</v>
      </c>
      <c r="I92" s="103">
        <f>E92*0.1</f>
        <v>123.809435035</v>
      </c>
      <c r="J92" s="103">
        <f>G92*0.1</f>
        <v>143.847091102</v>
      </c>
      <c r="K92" s="164">
        <f>F92*0.2</f>
        <v>40.075299550000004</v>
      </c>
      <c r="L92" s="103"/>
      <c r="M92" s="146">
        <f>H92+J92</f>
        <v>916.920138992</v>
      </c>
    </row>
    <row r="93" spans="1:13" ht="12.75">
      <c r="A93" s="101"/>
      <c r="B93" s="102"/>
      <c r="C93" s="102"/>
      <c r="D93" s="103"/>
      <c r="E93" s="103"/>
      <c r="F93" s="103"/>
      <c r="G93" s="103"/>
      <c r="H93" s="105"/>
      <c r="I93" s="105"/>
      <c r="J93" s="103"/>
      <c r="K93" s="164"/>
      <c r="L93" s="164"/>
      <c r="M93" s="107"/>
    </row>
    <row r="94" spans="1:13" ht="12.75">
      <c r="A94" s="101" t="s">
        <v>428</v>
      </c>
      <c r="B94" t="s">
        <v>382</v>
      </c>
      <c r="C94" s="121" t="s">
        <v>192</v>
      </c>
      <c r="D94" s="103"/>
      <c r="E94" s="103"/>
      <c r="F94" s="103"/>
      <c r="G94" s="103"/>
      <c r="H94" s="103"/>
      <c r="I94" s="103"/>
      <c r="J94" s="103"/>
      <c r="K94" s="164"/>
      <c r="L94" s="164"/>
      <c r="M94" s="107"/>
    </row>
    <row r="95" spans="1:13" ht="12.75">
      <c r="A95" s="101"/>
      <c r="B95" s="102"/>
      <c r="C95" s="102" t="s">
        <v>193</v>
      </c>
      <c r="D95" s="103"/>
      <c r="E95" s="103"/>
      <c r="F95" s="103"/>
      <c r="G95" s="103"/>
      <c r="H95" s="103"/>
      <c r="I95" s="103"/>
      <c r="J95" s="103"/>
      <c r="K95" s="164"/>
      <c r="L95" s="164"/>
      <c r="M95" s="107"/>
    </row>
    <row r="96" spans="1:13" ht="12.75">
      <c r="A96" s="101"/>
      <c r="B96" s="102"/>
      <c r="C96" s="102" t="s">
        <v>194</v>
      </c>
      <c r="D96" s="103"/>
      <c r="E96" s="103"/>
      <c r="F96" s="103"/>
      <c r="G96" s="103"/>
      <c r="H96" s="103"/>
      <c r="I96" s="103"/>
      <c r="J96" s="103"/>
      <c r="K96" s="164"/>
      <c r="L96" s="164"/>
      <c r="M96" s="107"/>
    </row>
    <row r="97" spans="1:13" ht="12.75">
      <c r="A97" s="101"/>
      <c r="B97" s="102"/>
      <c r="C97" s="102" t="s">
        <v>195</v>
      </c>
      <c r="D97" s="103"/>
      <c r="E97" s="103"/>
      <c r="F97" s="103"/>
      <c r="G97" s="103"/>
      <c r="H97" s="103"/>
      <c r="I97" s="103"/>
      <c r="J97" s="103"/>
      <c r="K97" s="164"/>
      <c r="L97" s="164"/>
      <c r="M97" s="107"/>
    </row>
    <row r="98" spans="1:13" ht="12.75">
      <c r="A98" s="101"/>
      <c r="B98" s="102"/>
      <c r="C98" s="102" t="s">
        <v>196</v>
      </c>
      <c r="D98" s="103"/>
      <c r="E98" s="103"/>
      <c r="F98" s="103"/>
      <c r="G98" s="103"/>
      <c r="H98" s="103"/>
      <c r="I98" s="103"/>
      <c r="J98" s="103"/>
      <c r="K98" s="164"/>
      <c r="L98" s="164"/>
      <c r="M98" s="107"/>
    </row>
    <row r="99" spans="1:13" ht="12.75">
      <c r="A99" s="101"/>
      <c r="B99" s="102"/>
      <c r="C99" s="102" t="s">
        <v>197</v>
      </c>
      <c r="D99" s="103">
        <v>1987</v>
      </c>
      <c r="E99" s="103">
        <f>D99*0.865800245</f>
        <v>1720.3450868149998</v>
      </c>
      <c r="F99" s="137">
        <f>D99*0.140123425</f>
        <v>278.425245475</v>
      </c>
      <c r="G99" s="103">
        <f>D99*1.005923714</f>
        <v>1998.7704197179999</v>
      </c>
      <c r="H99" s="103">
        <v>1074.193109201</v>
      </c>
      <c r="I99" s="103">
        <f>E99*0.1</f>
        <v>172.0345086815</v>
      </c>
      <c r="J99" s="103">
        <f>G99*0.1</f>
        <v>199.8770419718</v>
      </c>
      <c r="K99" s="164">
        <f>F99*0.2</f>
        <v>55.685049095000004</v>
      </c>
      <c r="L99" s="103"/>
      <c r="M99" s="146">
        <f>H99+J99</f>
        <v>1274.0701511728</v>
      </c>
    </row>
    <row r="100" spans="1:13" ht="12.75">
      <c r="A100" s="101"/>
      <c r="B100" s="102"/>
      <c r="C100" s="102"/>
      <c r="D100" s="103"/>
      <c r="E100" s="103"/>
      <c r="F100" s="103"/>
      <c r="G100" s="103"/>
      <c r="H100" s="103"/>
      <c r="I100" s="103"/>
      <c r="J100" s="103"/>
      <c r="K100" s="164"/>
      <c r="L100" s="164"/>
      <c r="M100" s="107"/>
    </row>
    <row r="101" spans="1:13" ht="12.75">
      <c r="A101" s="101" t="s">
        <v>429</v>
      </c>
      <c r="B101" t="s">
        <v>383</v>
      </c>
      <c r="C101" s="121" t="s">
        <v>198</v>
      </c>
      <c r="D101" s="103"/>
      <c r="E101" s="103"/>
      <c r="F101" s="103"/>
      <c r="G101" s="103"/>
      <c r="H101" s="103"/>
      <c r="I101" s="103"/>
      <c r="J101" s="103"/>
      <c r="K101" s="164"/>
      <c r="L101" s="164"/>
      <c r="M101" s="107"/>
    </row>
    <row r="102" spans="1:13" ht="12.75">
      <c r="A102" s="101"/>
      <c r="B102" s="102"/>
      <c r="C102" s="102" t="s">
        <v>199</v>
      </c>
      <c r="D102" s="103"/>
      <c r="E102" s="103"/>
      <c r="F102" s="103"/>
      <c r="G102" s="103"/>
      <c r="H102" s="103"/>
      <c r="I102" s="103"/>
      <c r="J102" s="103"/>
      <c r="K102" s="164"/>
      <c r="L102" s="164"/>
      <c r="M102" s="107"/>
    </row>
    <row r="103" spans="1:13" ht="12.75">
      <c r="A103" s="101"/>
      <c r="B103" s="102"/>
      <c r="C103" s="102" t="s">
        <v>200</v>
      </c>
      <c r="D103" s="103"/>
      <c r="E103" s="103"/>
      <c r="F103" s="103"/>
      <c r="G103" s="103"/>
      <c r="H103" s="103"/>
      <c r="I103" s="103"/>
      <c r="J103" s="103"/>
      <c r="K103" s="164"/>
      <c r="L103" s="164"/>
      <c r="M103" s="107"/>
    </row>
    <row r="104" spans="1:13" ht="12.75">
      <c r="A104" s="101"/>
      <c r="B104" s="102"/>
      <c r="C104" s="102" t="s">
        <v>195</v>
      </c>
      <c r="D104" s="103"/>
      <c r="E104" s="103"/>
      <c r="F104" s="103"/>
      <c r="G104" s="103"/>
      <c r="H104" s="103"/>
      <c r="I104" s="103"/>
      <c r="J104" s="103"/>
      <c r="K104" s="164"/>
      <c r="L104" s="164"/>
      <c r="M104" s="107"/>
    </row>
    <row r="105" spans="1:13" ht="12.75">
      <c r="A105" s="101"/>
      <c r="B105" s="102"/>
      <c r="C105" s="102" t="s">
        <v>201</v>
      </c>
      <c r="D105" s="103">
        <v>1987</v>
      </c>
      <c r="E105" s="103">
        <f>D105*0.865800245</f>
        <v>1720.3450868149998</v>
      </c>
      <c r="F105" s="137">
        <f>D105*0.140123425</f>
        <v>278.425245475</v>
      </c>
      <c r="G105" s="103">
        <f>D105*1.005923714</f>
        <v>1998.7704197179999</v>
      </c>
      <c r="H105" s="103">
        <v>1074.193109201</v>
      </c>
      <c r="I105" s="103">
        <f>E105*0.1</f>
        <v>172.0345086815</v>
      </c>
      <c r="J105" s="103">
        <f>G105*0.1</f>
        <v>199.8770419718</v>
      </c>
      <c r="K105" s="164">
        <f>F105*0.2</f>
        <v>55.685049095000004</v>
      </c>
      <c r="L105" s="103"/>
      <c r="M105" s="146">
        <f>H105+J105</f>
        <v>1274.0701511728</v>
      </c>
    </row>
    <row r="106" spans="1:13" ht="12.75">
      <c r="A106" s="101"/>
      <c r="B106" s="102"/>
      <c r="C106" s="102" t="s">
        <v>197</v>
      </c>
      <c r="D106" s="103"/>
      <c r="E106" s="103"/>
      <c r="F106" s="103"/>
      <c r="G106" s="103"/>
      <c r="H106" s="103"/>
      <c r="I106" s="103"/>
      <c r="J106" s="103"/>
      <c r="K106" s="164"/>
      <c r="L106" s="164"/>
      <c r="M106" s="107"/>
    </row>
    <row r="107" spans="1:13" ht="12.75">
      <c r="A107" s="101"/>
      <c r="B107" s="102"/>
      <c r="C107" s="102"/>
      <c r="D107" s="103"/>
      <c r="E107" s="103"/>
      <c r="F107" s="103"/>
      <c r="G107" s="103"/>
      <c r="H107" s="103"/>
      <c r="I107" s="103"/>
      <c r="J107" s="103"/>
      <c r="K107" s="164"/>
      <c r="L107" s="164"/>
      <c r="M107" s="107"/>
    </row>
    <row r="108" spans="1:13" ht="12.75">
      <c r="A108" s="101" t="s">
        <v>433</v>
      </c>
      <c r="B108" t="s">
        <v>384</v>
      </c>
      <c r="C108" s="121" t="s">
        <v>202</v>
      </c>
      <c r="D108" s="103"/>
      <c r="E108" s="103"/>
      <c r="F108" s="103"/>
      <c r="G108" s="103"/>
      <c r="H108" s="103"/>
      <c r="I108" s="103"/>
      <c r="J108" s="103"/>
      <c r="K108" s="164"/>
      <c r="L108" s="164"/>
      <c r="M108" s="107"/>
    </row>
    <row r="109" spans="1:13" ht="12.75">
      <c r="A109" s="101"/>
      <c r="B109" s="102"/>
      <c r="C109" s="102" t="s">
        <v>203</v>
      </c>
      <c r="D109" s="103"/>
      <c r="E109" s="103"/>
      <c r="F109" s="103"/>
      <c r="G109" s="103"/>
      <c r="H109" s="103"/>
      <c r="I109" s="103"/>
      <c r="J109" s="103"/>
      <c r="K109" s="164"/>
      <c r="L109" s="164"/>
      <c r="M109" s="107"/>
    </row>
    <row r="110" spans="1:13" ht="12.75">
      <c r="A110" s="101"/>
      <c r="B110" s="102"/>
      <c r="C110" s="102" t="s">
        <v>204</v>
      </c>
      <c r="D110" s="103"/>
      <c r="E110" s="103"/>
      <c r="F110" s="103"/>
      <c r="G110" s="103"/>
      <c r="H110" s="103"/>
      <c r="I110" s="103"/>
      <c r="J110" s="103"/>
      <c r="K110" s="164"/>
      <c r="L110" s="164"/>
      <c r="M110" s="107"/>
    </row>
    <row r="111" spans="1:13" ht="12.75">
      <c r="A111" s="101"/>
      <c r="B111" s="102"/>
      <c r="C111" s="102" t="s">
        <v>205</v>
      </c>
      <c r="D111" s="103"/>
      <c r="E111" s="103"/>
      <c r="F111" s="103"/>
      <c r="G111" s="103"/>
      <c r="H111" s="103"/>
      <c r="I111" s="103"/>
      <c r="J111" s="103"/>
      <c r="K111" s="164"/>
      <c r="L111" s="164"/>
      <c r="M111" s="107"/>
    </row>
    <row r="112" spans="1:13" ht="12.75">
      <c r="A112" s="101"/>
      <c r="B112" s="102"/>
      <c r="C112" s="102" t="s">
        <v>201</v>
      </c>
      <c r="D112" s="103"/>
      <c r="E112" s="103"/>
      <c r="F112" s="103"/>
      <c r="G112" s="103"/>
      <c r="H112" s="103"/>
      <c r="I112" s="103"/>
      <c r="J112" s="103"/>
      <c r="K112" s="164"/>
      <c r="L112" s="164"/>
      <c r="M112" s="107"/>
    </row>
    <row r="113" spans="1:13" ht="12.75">
      <c r="A113" s="101"/>
      <c r="B113" s="102"/>
      <c r="C113" s="102" t="s">
        <v>206</v>
      </c>
      <c r="D113" s="103">
        <v>1987</v>
      </c>
      <c r="E113" s="103">
        <f>D113*0.865800245</f>
        <v>1720.3450868149998</v>
      </c>
      <c r="F113" s="137">
        <f>D113*0.140123425</f>
        <v>278.425245475</v>
      </c>
      <c r="G113" s="103">
        <f>D113*1.005923714</f>
        <v>1998.7704197179999</v>
      </c>
      <c r="H113" s="103">
        <v>1074.193109201</v>
      </c>
      <c r="I113" s="103">
        <f>E113*0.1</f>
        <v>172.0345086815</v>
      </c>
      <c r="J113" s="103">
        <f>G113*0.1</f>
        <v>199.8770419718</v>
      </c>
      <c r="K113" s="164">
        <f>F113*0.2</f>
        <v>55.685049095000004</v>
      </c>
      <c r="L113" s="103"/>
      <c r="M113" s="146">
        <f>H113+J113</f>
        <v>1274.0701511728</v>
      </c>
    </row>
    <row r="114" spans="1:13" ht="12.75">
      <c r="A114" s="101"/>
      <c r="B114" s="102"/>
      <c r="C114" s="102"/>
      <c r="D114" s="103"/>
      <c r="E114" s="103"/>
      <c r="F114" s="103"/>
      <c r="G114" s="103"/>
      <c r="H114" s="103"/>
      <c r="I114" s="103"/>
      <c r="J114" s="103"/>
      <c r="K114" s="164"/>
      <c r="L114" s="164"/>
      <c r="M114" s="107"/>
    </row>
    <row r="115" spans="1:13" ht="12.75">
      <c r="A115" s="101" t="s">
        <v>436</v>
      </c>
      <c r="B115" t="s">
        <v>462</v>
      </c>
      <c r="C115" s="121" t="s">
        <v>202</v>
      </c>
      <c r="D115" s="103"/>
      <c r="E115" s="103"/>
      <c r="F115" s="103"/>
      <c r="G115" s="103"/>
      <c r="H115" s="103"/>
      <c r="I115" s="103"/>
      <c r="J115" s="103"/>
      <c r="K115" s="164"/>
      <c r="L115" s="164"/>
      <c r="M115" s="107"/>
    </row>
    <row r="116" spans="1:13" ht="12.75">
      <c r="A116" s="101"/>
      <c r="B116" s="102"/>
      <c r="C116" s="102" t="s">
        <v>207</v>
      </c>
      <c r="D116" s="103"/>
      <c r="E116" s="103"/>
      <c r="F116" s="103"/>
      <c r="G116" s="103"/>
      <c r="H116" s="103"/>
      <c r="I116" s="103"/>
      <c r="J116" s="103"/>
      <c r="K116" s="164"/>
      <c r="L116" s="164"/>
      <c r="M116" s="107"/>
    </row>
    <row r="117" spans="1:13" ht="12.75">
      <c r="A117" s="101"/>
      <c r="B117" s="102"/>
      <c r="C117" s="102" t="s">
        <v>200</v>
      </c>
      <c r="D117" s="103"/>
      <c r="E117" s="103"/>
      <c r="F117" s="103"/>
      <c r="G117" s="103"/>
      <c r="H117" s="103"/>
      <c r="I117" s="103"/>
      <c r="J117" s="103"/>
      <c r="K117" s="164"/>
      <c r="L117" s="164"/>
      <c r="M117" s="107"/>
    </row>
    <row r="118" spans="1:13" ht="12.75">
      <c r="A118" s="101"/>
      <c r="B118" s="102"/>
      <c r="C118" s="102" t="s">
        <v>205</v>
      </c>
      <c r="D118" s="103"/>
      <c r="E118" s="103"/>
      <c r="F118" s="103"/>
      <c r="G118" s="103"/>
      <c r="H118" s="103"/>
      <c r="I118" s="103"/>
      <c r="J118" s="103"/>
      <c r="K118" s="164"/>
      <c r="L118" s="164"/>
      <c r="M118" s="107"/>
    </row>
    <row r="119" spans="1:13" ht="12.75">
      <c r="A119" s="101"/>
      <c r="B119" s="102"/>
      <c r="C119" s="102" t="s">
        <v>201</v>
      </c>
      <c r="D119" s="103"/>
      <c r="E119" s="103"/>
      <c r="F119" s="103"/>
      <c r="G119" s="103"/>
      <c r="H119" s="103"/>
      <c r="I119" s="103"/>
      <c r="J119" s="103"/>
      <c r="K119" s="164"/>
      <c r="L119" s="164"/>
      <c r="M119" s="107"/>
    </row>
    <row r="120" spans="1:13" ht="12.75">
      <c r="A120" s="101"/>
      <c r="B120" s="102"/>
      <c r="C120" s="102" t="s">
        <v>197</v>
      </c>
      <c r="D120" s="103">
        <v>1987</v>
      </c>
      <c r="E120" s="103">
        <f>D120*0.865800245</f>
        <v>1720.3450868149998</v>
      </c>
      <c r="F120" s="137">
        <f>D120*0.140123425</f>
        <v>278.425245475</v>
      </c>
      <c r="G120" s="103">
        <f>D120*1.005923714</f>
        <v>1998.7704197179999</v>
      </c>
      <c r="H120" s="103">
        <v>1074.193109201</v>
      </c>
      <c r="I120" s="103">
        <f>E120*0.1</f>
        <v>172.0345086815</v>
      </c>
      <c r="J120" s="103">
        <f>G120*0.1</f>
        <v>199.8770419718</v>
      </c>
      <c r="K120" s="164">
        <f>F120*0.2</f>
        <v>55.685049095000004</v>
      </c>
      <c r="L120" s="103"/>
      <c r="M120" s="146">
        <f>H120+J120</f>
        <v>1274.0701511728</v>
      </c>
    </row>
    <row r="121" spans="1:13" ht="12.75">
      <c r="A121" s="101"/>
      <c r="B121" s="102"/>
      <c r="C121" s="102"/>
      <c r="D121" s="103"/>
      <c r="E121" s="103"/>
      <c r="F121" s="103"/>
      <c r="G121" s="103"/>
      <c r="H121" s="103"/>
      <c r="I121" s="103"/>
      <c r="J121" s="103"/>
      <c r="K121" s="164"/>
      <c r="L121" s="164"/>
      <c r="M121" s="107"/>
    </row>
    <row r="122" spans="1:13" ht="12.75">
      <c r="A122" s="101"/>
      <c r="B122" s="102"/>
      <c r="C122" s="102"/>
      <c r="D122" s="103"/>
      <c r="E122" s="103"/>
      <c r="F122" s="103"/>
      <c r="G122" s="103"/>
      <c r="H122" s="103"/>
      <c r="I122" s="103"/>
      <c r="J122" s="103"/>
      <c r="K122" s="164"/>
      <c r="L122" s="164"/>
      <c r="M122" s="107"/>
    </row>
    <row r="123" spans="1:13" ht="12.75">
      <c r="A123" s="101"/>
      <c r="B123" s="102"/>
      <c r="C123" s="102"/>
      <c r="D123" s="103"/>
      <c r="E123" s="103"/>
      <c r="F123" s="103"/>
      <c r="G123" s="103"/>
      <c r="H123" s="103"/>
      <c r="I123" s="103"/>
      <c r="J123" s="103"/>
      <c r="K123" s="164"/>
      <c r="L123" s="164"/>
      <c r="M123" s="107"/>
    </row>
    <row r="124" spans="1:13" ht="12.75">
      <c r="A124" s="101"/>
      <c r="B124" s="102"/>
      <c r="C124" s="102"/>
      <c r="D124" s="103"/>
      <c r="E124" s="103"/>
      <c r="F124" s="103"/>
      <c r="G124" s="103"/>
      <c r="H124" s="103"/>
      <c r="I124" s="103"/>
      <c r="J124" s="103"/>
      <c r="K124" s="164"/>
      <c r="L124" s="164"/>
      <c r="M124" s="107"/>
    </row>
    <row r="125" spans="1:13" ht="12.75">
      <c r="A125" s="101"/>
      <c r="B125" s="102"/>
      <c r="C125" s="102"/>
      <c r="D125" s="103"/>
      <c r="E125" s="103"/>
      <c r="F125" s="103"/>
      <c r="G125" s="103"/>
      <c r="H125" s="103"/>
      <c r="I125" s="103"/>
      <c r="J125" s="103"/>
      <c r="K125" s="164"/>
      <c r="L125" s="164"/>
      <c r="M125" s="107"/>
    </row>
    <row r="126" spans="1:13" ht="12.75">
      <c r="A126" s="101"/>
      <c r="B126" s="102"/>
      <c r="C126" s="102"/>
      <c r="D126" s="103"/>
      <c r="E126" s="103"/>
      <c r="F126" s="103"/>
      <c r="G126" s="103"/>
      <c r="H126" s="103"/>
      <c r="I126" s="103"/>
      <c r="J126" s="103"/>
      <c r="K126" s="164"/>
      <c r="L126" s="164"/>
      <c r="M126" s="107"/>
    </row>
    <row r="127" spans="1:13" ht="12.75">
      <c r="A127" s="101"/>
      <c r="B127" s="102"/>
      <c r="C127" s="102"/>
      <c r="D127" s="103"/>
      <c r="E127" s="103"/>
      <c r="F127" s="103"/>
      <c r="G127" s="103"/>
      <c r="H127" s="103"/>
      <c r="I127" s="103"/>
      <c r="J127" s="103"/>
      <c r="K127" s="164"/>
      <c r="L127" s="164"/>
      <c r="M127" s="107"/>
    </row>
    <row r="128" spans="1:13" ht="12.75">
      <c r="A128" s="101"/>
      <c r="B128" s="102"/>
      <c r="C128" s="102"/>
      <c r="D128" s="103"/>
      <c r="E128" s="103"/>
      <c r="F128" s="103"/>
      <c r="G128" s="103"/>
      <c r="H128" s="103"/>
      <c r="I128" s="103"/>
      <c r="J128" s="103"/>
      <c r="K128" s="164"/>
      <c r="L128" s="164"/>
      <c r="M128" s="107"/>
    </row>
    <row r="129" spans="1:13" ht="12.75">
      <c r="A129" s="108"/>
      <c r="B129" s="109"/>
      <c r="C129" s="109"/>
      <c r="D129" s="110"/>
      <c r="E129" s="110"/>
      <c r="F129" s="110"/>
      <c r="G129" s="110"/>
      <c r="H129" s="110"/>
      <c r="I129" s="110"/>
      <c r="J129" s="110"/>
      <c r="K129" s="187"/>
      <c r="L129" s="187"/>
      <c r="M129" s="111"/>
    </row>
    <row r="130" spans="1:13" ht="12.75">
      <c r="A130" s="82"/>
      <c r="B130" s="112"/>
      <c r="C130" s="112"/>
      <c r="D130" s="113"/>
      <c r="E130" s="113"/>
      <c r="F130" s="113"/>
      <c r="G130" s="78"/>
      <c r="H130" s="78"/>
      <c r="I130" s="78"/>
      <c r="J130" s="78"/>
      <c r="K130" s="78"/>
      <c r="L130" s="78"/>
      <c r="M130" s="78"/>
    </row>
    <row r="131" spans="1:13" ht="12.75">
      <c r="A131" s="82"/>
      <c r="B131" s="112"/>
      <c r="C131" s="112"/>
      <c r="D131" s="113"/>
      <c r="E131" s="113"/>
      <c r="F131" s="113"/>
      <c r="G131" s="78"/>
      <c r="H131" s="78"/>
      <c r="I131" s="78"/>
      <c r="J131" s="78"/>
      <c r="K131" s="78"/>
      <c r="L131" s="78"/>
      <c r="M131" s="78"/>
    </row>
    <row r="132" spans="1:13" ht="12.75">
      <c r="A132" s="82"/>
      <c r="B132" s="112"/>
      <c r="C132" s="112"/>
      <c r="D132" s="113"/>
      <c r="E132" s="113"/>
      <c r="F132" s="113"/>
      <c r="G132" s="78"/>
      <c r="H132" s="78"/>
      <c r="I132" s="78"/>
      <c r="J132" s="78"/>
      <c r="K132" s="78"/>
      <c r="L132" s="78"/>
      <c r="M132" s="78"/>
    </row>
    <row r="133" spans="1:13" ht="12.75">
      <c r="A133" s="82"/>
      <c r="B133" s="112"/>
      <c r="C133" s="112"/>
      <c r="D133" s="113"/>
      <c r="E133" s="113"/>
      <c r="F133" s="113"/>
      <c r="G133" s="78"/>
      <c r="H133" s="78"/>
      <c r="I133" s="78"/>
      <c r="J133" s="78"/>
      <c r="K133" s="78"/>
      <c r="L133" s="78"/>
      <c r="M133" s="78"/>
    </row>
    <row r="134" spans="1:13" ht="12.75">
      <c r="A134" s="82"/>
      <c r="B134" s="112"/>
      <c r="C134" s="112"/>
      <c r="D134" s="113"/>
      <c r="E134" s="113"/>
      <c r="F134" s="113"/>
      <c r="G134" s="78"/>
      <c r="H134" s="78"/>
      <c r="I134" s="78"/>
      <c r="J134" s="78"/>
      <c r="K134" s="78"/>
      <c r="L134" s="78"/>
      <c r="M134" s="78"/>
    </row>
    <row r="135" spans="1:13" ht="12.75">
      <c r="A135" s="76" t="s">
        <v>0</v>
      </c>
      <c r="B135" s="77"/>
      <c r="C135" s="77"/>
      <c r="D135" s="78"/>
      <c r="E135" s="78"/>
      <c r="F135" s="78"/>
      <c r="G135" s="79" t="s">
        <v>1</v>
      </c>
      <c r="K135" s="79"/>
      <c r="L135" s="79"/>
      <c r="M135" s="79"/>
    </row>
    <row r="136" spans="1:13" ht="12.75">
      <c r="A136" s="76" t="s">
        <v>2</v>
      </c>
      <c r="B136" s="77"/>
      <c r="C136" s="77"/>
      <c r="D136" s="78"/>
      <c r="E136" s="78"/>
      <c r="F136" s="78"/>
      <c r="G136" s="79" t="s">
        <v>3</v>
      </c>
      <c r="K136" s="79"/>
      <c r="L136" s="79"/>
      <c r="M136" s="79"/>
    </row>
    <row r="137" spans="1:13" ht="12.75">
      <c r="A137" s="76" t="s">
        <v>4</v>
      </c>
      <c r="B137" s="77"/>
      <c r="C137" s="77"/>
      <c r="D137" s="78"/>
      <c r="E137" s="78"/>
      <c r="F137" s="78"/>
      <c r="G137" s="80"/>
      <c r="H137" s="80"/>
      <c r="I137" s="80"/>
      <c r="J137" s="81"/>
      <c r="K137" s="81"/>
      <c r="L137" s="81"/>
      <c r="M137" s="80"/>
    </row>
    <row r="138" spans="1:13" ht="20.25">
      <c r="A138" s="211" t="s">
        <v>479</v>
      </c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</row>
    <row r="139" spans="1:13" ht="12.75">
      <c r="A139" s="82"/>
      <c r="B139" s="83"/>
      <c r="C139" s="83"/>
      <c r="D139" s="78"/>
      <c r="E139" s="78"/>
      <c r="F139" s="78"/>
      <c r="G139" s="80"/>
      <c r="H139" s="80"/>
      <c r="I139" s="80"/>
      <c r="J139" s="81"/>
      <c r="K139" s="81"/>
      <c r="L139" s="81"/>
      <c r="M139" s="80"/>
    </row>
    <row r="140" spans="1:13" ht="12.75">
      <c r="A140" s="84"/>
      <c r="B140" s="83"/>
      <c r="C140" s="83"/>
      <c r="D140" s="78"/>
      <c r="E140" s="78"/>
      <c r="F140" s="78"/>
      <c r="G140" s="80"/>
      <c r="H140" s="80"/>
      <c r="I140" s="80"/>
      <c r="J140" s="81"/>
      <c r="K140" s="81"/>
      <c r="L140" s="81"/>
      <c r="M140" s="80"/>
    </row>
    <row r="141" spans="1:13" ht="12.75">
      <c r="A141" s="22" t="s">
        <v>317</v>
      </c>
      <c r="B141" s="85"/>
      <c r="C141" s="85"/>
      <c r="D141" s="86"/>
      <c r="E141" s="86"/>
      <c r="F141" s="86"/>
      <c r="G141" s="85"/>
      <c r="H141" s="87"/>
      <c r="I141" s="87"/>
      <c r="J141" s="85"/>
      <c r="K141" s="85"/>
      <c r="L141" s="85"/>
      <c r="M141" s="80"/>
    </row>
    <row r="142" spans="1:13" ht="12.75">
      <c r="A142" s="82"/>
      <c r="B142" s="83"/>
      <c r="C142" s="83"/>
      <c r="D142" s="78"/>
      <c r="E142" s="78"/>
      <c r="F142" s="78"/>
      <c r="G142" s="80"/>
      <c r="H142" s="80"/>
      <c r="I142" s="80"/>
      <c r="J142" s="81"/>
      <c r="K142" s="81"/>
      <c r="L142" s="81"/>
      <c r="M142" s="80"/>
    </row>
    <row r="143" spans="1:13" ht="12.75">
      <c r="A143" s="82"/>
      <c r="B143" s="83"/>
      <c r="C143" s="83"/>
      <c r="D143" s="78"/>
      <c r="E143" s="78"/>
      <c r="F143" s="78"/>
      <c r="G143" s="80"/>
      <c r="H143" s="80"/>
      <c r="I143" s="80"/>
      <c r="J143" s="81"/>
      <c r="K143" s="81"/>
      <c r="L143" s="81"/>
      <c r="M143" s="80"/>
    </row>
    <row r="144" spans="1:13" ht="12.75">
      <c r="A144" s="88"/>
      <c r="B144" s="89"/>
      <c r="C144" s="89"/>
      <c r="D144" s="90" t="s">
        <v>5</v>
      </c>
      <c r="E144" s="90" t="s">
        <v>5</v>
      </c>
      <c r="F144" s="90" t="s">
        <v>318</v>
      </c>
      <c r="G144" s="89" t="s">
        <v>6</v>
      </c>
      <c r="H144" s="91" t="s">
        <v>7</v>
      </c>
      <c r="I144" s="90" t="s">
        <v>325</v>
      </c>
      <c r="J144" s="89" t="s">
        <v>8</v>
      </c>
      <c r="K144" s="90" t="s">
        <v>323</v>
      </c>
      <c r="L144" s="90" t="s">
        <v>323</v>
      </c>
      <c r="M144" s="91" t="s">
        <v>7</v>
      </c>
    </row>
    <row r="145" spans="1:13" ht="12.75">
      <c r="A145" s="92" t="s">
        <v>9</v>
      </c>
      <c r="B145" s="93" t="s">
        <v>10</v>
      </c>
      <c r="C145" s="93" t="s">
        <v>11</v>
      </c>
      <c r="D145" s="94" t="s">
        <v>12</v>
      </c>
      <c r="E145" s="94" t="s">
        <v>13</v>
      </c>
      <c r="F145" s="94" t="s">
        <v>324</v>
      </c>
      <c r="G145" s="93" t="s">
        <v>13</v>
      </c>
      <c r="H145" s="95" t="s">
        <v>14</v>
      </c>
      <c r="I145" s="94" t="s">
        <v>320</v>
      </c>
      <c r="J145" s="93" t="s">
        <v>15</v>
      </c>
      <c r="K145" s="92">
        <v>2005</v>
      </c>
      <c r="L145" s="94"/>
      <c r="M145" s="95" t="s">
        <v>14</v>
      </c>
    </row>
    <row r="146" spans="1:13" ht="12.75">
      <c r="A146" s="96"/>
      <c r="B146" s="97"/>
      <c r="C146" s="97"/>
      <c r="D146" s="98" t="s">
        <v>16</v>
      </c>
      <c r="E146" s="98"/>
      <c r="F146" s="98"/>
      <c r="G146" s="96" t="s">
        <v>480</v>
      </c>
      <c r="H146" s="96" t="s">
        <v>322</v>
      </c>
      <c r="I146" s="96">
        <v>2006</v>
      </c>
      <c r="J146" s="96" t="s">
        <v>480</v>
      </c>
      <c r="K146" s="96">
        <v>2006</v>
      </c>
      <c r="L146" s="98"/>
      <c r="M146" s="96" t="s">
        <v>480</v>
      </c>
    </row>
    <row r="147" spans="1:13" ht="12.75">
      <c r="A147" s="99" t="s">
        <v>437</v>
      </c>
      <c r="B147" t="s">
        <v>463</v>
      </c>
      <c r="C147" s="121" t="s">
        <v>192</v>
      </c>
      <c r="D147" s="103"/>
      <c r="E147" s="103"/>
      <c r="F147" s="103"/>
      <c r="G147" s="103"/>
      <c r="H147" s="103"/>
      <c r="I147" s="103"/>
      <c r="J147" s="103"/>
      <c r="K147" s="164"/>
      <c r="L147" s="164"/>
      <c r="M147" s="107"/>
    </row>
    <row r="148" spans="1:13" ht="12.75">
      <c r="A148" s="101"/>
      <c r="B148" s="102"/>
      <c r="C148" s="102" t="s">
        <v>207</v>
      </c>
      <c r="D148" s="103"/>
      <c r="E148" s="103"/>
      <c r="F148" s="103"/>
      <c r="G148" s="103"/>
      <c r="H148" s="103"/>
      <c r="I148" s="103"/>
      <c r="J148" s="103"/>
      <c r="K148" s="164"/>
      <c r="L148" s="164"/>
      <c r="M148" s="107"/>
    </row>
    <row r="149" spans="1:13" ht="12.75">
      <c r="A149" s="101"/>
      <c r="B149" s="102"/>
      <c r="C149" s="102" t="s">
        <v>200</v>
      </c>
      <c r="D149" s="103"/>
      <c r="E149" s="103"/>
      <c r="F149" s="103"/>
      <c r="G149" s="103"/>
      <c r="H149" s="103"/>
      <c r="I149" s="103"/>
      <c r="J149" s="103"/>
      <c r="K149" s="164"/>
      <c r="L149" s="164"/>
      <c r="M149" s="107"/>
    </row>
    <row r="150" spans="1:13" ht="12.75">
      <c r="A150" s="101"/>
      <c r="B150" s="102"/>
      <c r="C150" s="102" t="s">
        <v>205</v>
      </c>
      <c r="D150" s="103"/>
      <c r="E150" s="103"/>
      <c r="F150" s="103"/>
      <c r="G150" s="103"/>
      <c r="H150" s="103"/>
      <c r="I150" s="103"/>
      <c r="J150" s="103"/>
      <c r="K150" s="164"/>
      <c r="L150" s="164"/>
      <c r="M150" s="107"/>
    </row>
    <row r="151" spans="1:13" ht="12.75">
      <c r="A151" s="101"/>
      <c r="B151" s="102"/>
      <c r="C151" s="102" t="s">
        <v>201</v>
      </c>
      <c r="D151" s="103"/>
      <c r="E151" s="103"/>
      <c r="F151" s="103"/>
      <c r="G151" s="103"/>
      <c r="H151" s="103"/>
      <c r="I151" s="103"/>
      <c r="J151" s="103"/>
      <c r="K151" s="164"/>
      <c r="L151" s="164"/>
      <c r="M151" s="107"/>
    </row>
    <row r="152" spans="1:13" ht="12.75">
      <c r="A152" s="101"/>
      <c r="B152" s="102"/>
      <c r="C152" s="102" t="s">
        <v>197</v>
      </c>
      <c r="D152" s="103">
        <v>1987</v>
      </c>
      <c r="E152" s="103">
        <f>D152*0.865800245</f>
        <v>1720.3450868149998</v>
      </c>
      <c r="F152" s="137">
        <f>D152*0.140123425</f>
        <v>278.425245475</v>
      </c>
      <c r="G152" s="103">
        <f>D152*1.005923714</f>
        <v>1998.7704197179999</v>
      </c>
      <c r="H152" s="103">
        <v>1074.193109201</v>
      </c>
      <c r="I152" s="103">
        <f>E152*0.1</f>
        <v>172.0345086815</v>
      </c>
      <c r="J152" s="103">
        <f>G152*0.1</f>
        <v>199.8770419718</v>
      </c>
      <c r="K152" s="164">
        <f>F152*0.2</f>
        <v>55.685049095000004</v>
      </c>
      <c r="L152" s="103"/>
      <c r="M152" s="146">
        <f>H152+J152</f>
        <v>1274.0701511728</v>
      </c>
    </row>
    <row r="153" spans="1:13" ht="12.75">
      <c r="A153" s="101"/>
      <c r="B153" s="102"/>
      <c r="C153" s="102"/>
      <c r="D153" s="103"/>
      <c r="E153" s="103"/>
      <c r="F153" s="103"/>
      <c r="G153" s="103"/>
      <c r="H153" s="103"/>
      <c r="I153" s="103"/>
      <c r="J153" s="103"/>
      <c r="K153" s="164"/>
      <c r="L153" s="164"/>
      <c r="M153" s="107"/>
    </row>
    <row r="154" spans="1:13" ht="12.75">
      <c r="A154" s="101" t="s">
        <v>438</v>
      </c>
      <c r="B154" t="s">
        <v>464</v>
      </c>
      <c r="C154" s="121" t="s">
        <v>208</v>
      </c>
      <c r="D154" s="103"/>
      <c r="E154" s="103"/>
      <c r="F154" s="103"/>
      <c r="G154" s="103"/>
      <c r="H154" s="103"/>
      <c r="I154" s="103"/>
      <c r="J154" s="103"/>
      <c r="K154" s="164"/>
      <c r="L154" s="164"/>
      <c r="M154" s="107"/>
    </row>
    <row r="155" spans="1:13" ht="12.75">
      <c r="A155" s="101"/>
      <c r="B155" s="102"/>
      <c r="C155" s="102" t="s">
        <v>207</v>
      </c>
      <c r="D155" s="103"/>
      <c r="E155" s="103"/>
      <c r="F155" s="103"/>
      <c r="G155" s="103"/>
      <c r="H155" s="103"/>
      <c r="I155" s="103"/>
      <c r="J155" s="103"/>
      <c r="K155" s="164"/>
      <c r="L155" s="164"/>
      <c r="M155" s="107"/>
    </row>
    <row r="156" spans="1:13" ht="12.75">
      <c r="A156" s="101"/>
      <c r="B156" s="102"/>
      <c r="C156" s="102" t="s">
        <v>200</v>
      </c>
      <c r="D156" s="103"/>
      <c r="E156" s="103"/>
      <c r="F156" s="103"/>
      <c r="G156" s="103"/>
      <c r="H156" s="103"/>
      <c r="I156" s="103"/>
      <c r="J156" s="103"/>
      <c r="K156" s="164"/>
      <c r="L156" s="164"/>
      <c r="M156" s="107"/>
    </row>
    <row r="157" spans="1:13" ht="12.75">
      <c r="A157" s="101"/>
      <c r="B157" s="102"/>
      <c r="C157" s="102" t="s">
        <v>209</v>
      </c>
      <c r="D157" s="103"/>
      <c r="E157" s="103"/>
      <c r="F157" s="103"/>
      <c r="G157" s="103"/>
      <c r="H157" s="103"/>
      <c r="I157" s="103"/>
      <c r="J157" s="103"/>
      <c r="K157" s="164"/>
      <c r="L157" s="164"/>
      <c r="M157" s="107"/>
    </row>
    <row r="158" spans="1:13" ht="12.75">
      <c r="A158" s="101"/>
      <c r="B158" s="102"/>
      <c r="C158" s="102" t="s">
        <v>201</v>
      </c>
      <c r="D158" s="103"/>
      <c r="E158" s="103"/>
      <c r="F158" s="103"/>
      <c r="G158" s="103"/>
      <c r="H158" s="103"/>
      <c r="I158" s="103"/>
      <c r="J158" s="103"/>
      <c r="K158" s="164"/>
      <c r="L158" s="164"/>
      <c r="M158" s="107"/>
    </row>
    <row r="159" spans="1:13" ht="12.75">
      <c r="A159" s="101"/>
      <c r="B159" s="102"/>
      <c r="C159" s="102" t="s">
        <v>197</v>
      </c>
      <c r="D159" s="103">
        <v>1987</v>
      </c>
      <c r="E159" s="103">
        <f>D159*0.865800245</f>
        <v>1720.3450868149998</v>
      </c>
      <c r="F159" s="137">
        <f>D159*0.140123425</f>
        <v>278.425245475</v>
      </c>
      <c r="G159" s="103">
        <f>D159*1.005923714</f>
        <v>1998.7704197179999</v>
      </c>
      <c r="H159" s="103">
        <v>1074.193109201</v>
      </c>
      <c r="I159" s="103">
        <f>E159*0.1</f>
        <v>172.0345086815</v>
      </c>
      <c r="J159" s="103">
        <f>G159*0.1</f>
        <v>199.8770419718</v>
      </c>
      <c r="K159" s="164">
        <f>F159*0.2</f>
        <v>55.685049095000004</v>
      </c>
      <c r="L159" s="103"/>
      <c r="M159" s="146">
        <f>H159+J159</f>
        <v>1274.0701511728</v>
      </c>
    </row>
    <row r="160" spans="1:13" ht="12.75">
      <c r="A160" s="101"/>
      <c r="B160" s="102"/>
      <c r="C160" s="102"/>
      <c r="D160" s="103"/>
      <c r="E160" s="103"/>
      <c r="F160" s="103"/>
      <c r="G160" s="103"/>
      <c r="H160" s="105"/>
      <c r="I160" s="105"/>
      <c r="J160" s="103"/>
      <c r="K160" s="164"/>
      <c r="L160" s="164"/>
      <c r="M160" s="107"/>
    </row>
    <row r="161" spans="1:13" ht="12.75">
      <c r="A161" s="101" t="s">
        <v>439</v>
      </c>
      <c r="B161" t="s">
        <v>381</v>
      </c>
      <c r="C161" s="121" t="s">
        <v>177</v>
      </c>
      <c r="D161" s="103"/>
      <c r="E161" s="103"/>
      <c r="F161" s="103"/>
      <c r="G161" s="103"/>
      <c r="H161" s="103"/>
      <c r="I161" s="103"/>
      <c r="J161" s="103"/>
      <c r="K161" s="164"/>
      <c r="L161" s="164"/>
      <c r="M161" s="107"/>
    </row>
    <row r="162" spans="1:13" ht="12.75">
      <c r="A162" s="101"/>
      <c r="B162" s="102"/>
      <c r="C162" s="102" t="s">
        <v>178</v>
      </c>
      <c r="D162" s="103"/>
      <c r="E162" s="103"/>
      <c r="F162" s="103"/>
      <c r="G162" s="103"/>
      <c r="H162" s="103"/>
      <c r="I162" s="103"/>
      <c r="J162" s="103"/>
      <c r="K162" s="164"/>
      <c r="L162" s="164"/>
      <c r="M162" s="107"/>
    </row>
    <row r="163" spans="1:13" ht="12.75">
      <c r="A163" s="101"/>
      <c r="B163" s="102"/>
      <c r="C163" s="102" t="s">
        <v>190</v>
      </c>
      <c r="D163" s="103"/>
      <c r="E163" s="103"/>
      <c r="F163" s="103"/>
      <c r="G163" s="103"/>
      <c r="H163" s="103"/>
      <c r="I163" s="103"/>
      <c r="J163" s="103"/>
      <c r="K163" s="164"/>
      <c r="L163" s="164"/>
      <c r="M163" s="107"/>
    </row>
    <row r="164" spans="1:13" ht="12.75">
      <c r="A164" s="101"/>
      <c r="B164" s="102"/>
      <c r="C164" s="102" t="s">
        <v>210</v>
      </c>
      <c r="D164" s="103"/>
      <c r="E164" s="103"/>
      <c r="F164" s="103"/>
      <c r="G164" s="103"/>
      <c r="H164" s="103"/>
      <c r="I164" s="103"/>
      <c r="J164" s="103"/>
      <c r="K164" s="164"/>
      <c r="L164" s="164"/>
      <c r="M164" s="107"/>
    </row>
    <row r="165" spans="1:13" ht="12.75">
      <c r="A165" s="101"/>
      <c r="B165" s="102"/>
      <c r="C165" s="102" t="s">
        <v>201</v>
      </c>
      <c r="D165" s="103"/>
      <c r="E165" s="103"/>
      <c r="F165" s="103"/>
      <c r="G165" s="103"/>
      <c r="H165" s="103"/>
      <c r="I165" s="103"/>
      <c r="J165" s="103"/>
      <c r="K165" s="164"/>
      <c r="L165" s="164"/>
      <c r="M165" s="107"/>
    </row>
    <row r="166" spans="1:13" ht="12.75">
      <c r="A166" s="101"/>
      <c r="B166" s="102"/>
      <c r="C166" s="102" t="s">
        <v>211</v>
      </c>
      <c r="D166" s="103">
        <v>1430</v>
      </c>
      <c r="E166" s="103">
        <f>D166*0.865800245</f>
        <v>1238.09435035</v>
      </c>
      <c r="F166" s="137">
        <f>D166*0.140123425</f>
        <v>200.37649775</v>
      </c>
      <c r="G166" s="103">
        <f>D166*1.005923714</f>
        <v>1438.47091102</v>
      </c>
      <c r="H166" s="103">
        <v>773.07304789</v>
      </c>
      <c r="I166" s="103">
        <f>E166*0.1</f>
        <v>123.809435035</v>
      </c>
      <c r="J166" s="103">
        <f>G166*0.1</f>
        <v>143.847091102</v>
      </c>
      <c r="K166" s="164">
        <f>F166*0.2</f>
        <v>40.075299550000004</v>
      </c>
      <c r="L166" s="103"/>
      <c r="M166" s="146">
        <f>H166+J166</f>
        <v>916.920138992</v>
      </c>
    </row>
    <row r="167" spans="1:13" ht="12.75">
      <c r="A167" s="101"/>
      <c r="B167" s="102"/>
      <c r="C167" s="102"/>
      <c r="D167" s="103"/>
      <c r="E167" s="103"/>
      <c r="F167" s="103"/>
      <c r="G167" s="103"/>
      <c r="H167" s="103"/>
      <c r="I167" s="103"/>
      <c r="J167" s="103"/>
      <c r="K167" s="164"/>
      <c r="L167" s="164"/>
      <c r="M167" s="107"/>
    </row>
    <row r="168" spans="1:13" ht="12.75">
      <c r="A168" s="101" t="s">
        <v>440</v>
      </c>
      <c r="B168" t="s">
        <v>376</v>
      </c>
      <c r="C168" s="121" t="s">
        <v>212</v>
      </c>
      <c r="D168" s="103"/>
      <c r="E168" s="103"/>
      <c r="F168" s="103"/>
      <c r="G168" s="103"/>
      <c r="H168" s="103"/>
      <c r="I168" s="103"/>
      <c r="J168" s="103"/>
      <c r="K168" s="164"/>
      <c r="L168" s="164"/>
      <c r="M168" s="107"/>
    </row>
    <row r="169" spans="1:13" ht="12.75">
      <c r="A169" s="101"/>
      <c r="B169" s="102"/>
      <c r="C169" s="102" t="s">
        <v>213</v>
      </c>
      <c r="D169" s="103"/>
      <c r="E169" s="103"/>
      <c r="F169" s="103"/>
      <c r="G169" s="103"/>
      <c r="H169" s="103"/>
      <c r="I169" s="103"/>
      <c r="J169" s="103"/>
      <c r="K169" s="164"/>
      <c r="L169" s="164"/>
      <c r="M169" s="107"/>
    </row>
    <row r="170" spans="1:13" ht="12.75">
      <c r="A170" s="101"/>
      <c r="B170" s="102"/>
      <c r="C170" s="102" t="s">
        <v>179</v>
      </c>
      <c r="D170" s="103"/>
      <c r="E170" s="103"/>
      <c r="F170" s="103"/>
      <c r="G170" s="103"/>
      <c r="H170" s="103"/>
      <c r="I170" s="103"/>
      <c r="J170" s="103"/>
      <c r="K170" s="164"/>
      <c r="L170" s="164"/>
      <c r="M170" s="107"/>
    </row>
    <row r="171" spans="1:13" ht="12.75">
      <c r="A171" s="101"/>
      <c r="B171" s="102"/>
      <c r="C171" s="102" t="s">
        <v>214</v>
      </c>
      <c r="D171" s="103"/>
      <c r="E171" s="103"/>
      <c r="F171" s="103"/>
      <c r="G171" s="103"/>
      <c r="H171" s="103"/>
      <c r="I171" s="103"/>
      <c r="J171" s="103"/>
      <c r="K171" s="164"/>
      <c r="L171" s="164"/>
      <c r="M171" s="107"/>
    </row>
    <row r="172" spans="1:13" ht="12.75">
      <c r="A172" s="101"/>
      <c r="B172" s="102"/>
      <c r="C172" s="102" t="s">
        <v>201</v>
      </c>
      <c r="D172" s="103"/>
      <c r="E172" s="103"/>
      <c r="F172" s="103"/>
      <c r="G172" s="103"/>
      <c r="H172" s="103"/>
      <c r="I172" s="103"/>
      <c r="J172" s="103"/>
      <c r="K172" s="164"/>
      <c r="L172" s="164"/>
      <c r="M172" s="107"/>
    </row>
    <row r="173" spans="1:13" ht="12.75">
      <c r="A173" s="101"/>
      <c r="B173" s="102"/>
      <c r="C173" s="102" t="s">
        <v>215</v>
      </c>
      <c r="D173" s="103">
        <v>1430</v>
      </c>
      <c r="E173" s="103">
        <f>D173*0.865800245</f>
        <v>1238.09435035</v>
      </c>
      <c r="F173" s="137">
        <f>D173*0.140123425</f>
        <v>200.37649775</v>
      </c>
      <c r="G173" s="103">
        <f>D173*1.005923714</f>
        <v>1438.47091102</v>
      </c>
      <c r="H173" s="103">
        <v>773.07304789</v>
      </c>
      <c r="I173" s="103">
        <f>E173*0.1</f>
        <v>123.809435035</v>
      </c>
      <c r="J173" s="103">
        <f>G173*0.1</f>
        <v>143.847091102</v>
      </c>
      <c r="K173" s="164">
        <f>F173*0.2</f>
        <v>40.075299550000004</v>
      </c>
      <c r="L173" s="103"/>
      <c r="M173" s="146">
        <f>H173+J173</f>
        <v>916.920138992</v>
      </c>
    </row>
    <row r="174" spans="1:13" ht="12.75">
      <c r="A174" s="101"/>
      <c r="B174" s="102"/>
      <c r="C174" s="102"/>
      <c r="D174" s="103"/>
      <c r="E174" s="103"/>
      <c r="F174" s="103"/>
      <c r="G174" s="103"/>
      <c r="H174" s="103"/>
      <c r="I174" s="103"/>
      <c r="J174" s="103"/>
      <c r="K174" s="164"/>
      <c r="L174" s="164"/>
      <c r="M174" s="107"/>
    </row>
    <row r="175" spans="1:13" ht="12.75">
      <c r="A175" s="101" t="s">
        <v>441</v>
      </c>
      <c r="B175" t="s">
        <v>377</v>
      </c>
      <c r="C175" s="121" t="s">
        <v>212</v>
      </c>
      <c r="D175" s="103"/>
      <c r="E175" s="103"/>
      <c r="F175" s="103"/>
      <c r="G175" s="103"/>
      <c r="H175" s="103"/>
      <c r="I175" s="103"/>
      <c r="J175" s="103"/>
      <c r="K175" s="164"/>
      <c r="L175" s="164"/>
      <c r="M175" s="107"/>
    </row>
    <row r="176" spans="1:13" ht="12.75">
      <c r="A176" s="101"/>
      <c r="B176" s="102"/>
      <c r="C176" s="102" t="s">
        <v>178</v>
      </c>
      <c r="D176" s="103"/>
      <c r="E176" s="103"/>
      <c r="F176" s="103"/>
      <c r="G176" s="103"/>
      <c r="H176" s="103"/>
      <c r="I176" s="103"/>
      <c r="J176" s="103"/>
      <c r="K176" s="164"/>
      <c r="L176" s="164"/>
      <c r="M176" s="107"/>
    </row>
    <row r="177" spans="1:13" ht="12.75">
      <c r="A177" s="101"/>
      <c r="B177" s="102"/>
      <c r="C177" s="102" t="s">
        <v>216</v>
      </c>
      <c r="D177" s="103"/>
      <c r="E177" s="103"/>
      <c r="F177" s="103"/>
      <c r="G177" s="103"/>
      <c r="H177" s="103"/>
      <c r="I177" s="103"/>
      <c r="J177" s="103"/>
      <c r="K177" s="164"/>
      <c r="L177" s="164"/>
      <c r="M177" s="107"/>
    </row>
    <row r="178" spans="1:13" ht="12.75">
      <c r="A178" s="101"/>
      <c r="B178" s="102"/>
      <c r="C178" s="102" t="s">
        <v>217</v>
      </c>
      <c r="D178" s="103"/>
      <c r="E178" s="103"/>
      <c r="F178" s="103"/>
      <c r="G178" s="103"/>
      <c r="H178" s="103"/>
      <c r="I178" s="103"/>
      <c r="J178" s="103"/>
      <c r="K178" s="164"/>
      <c r="L178" s="164"/>
      <c r="M178" s="107"/>
    </row>
    <row r="179" spans="1:13" ht="12.75">
      <c r="A179" s="101"/>
      <c r="B179" s="102"/>
      <c r="C179" s="102" t="s">
        <v>201</v>
      </c>
      <c r="D179" s="103"/>
      <c r="E179" s="103"/>
      <c r="F179" s="103"/>
      <c r="G179" s="103"/>
      <c r="H179" s="103"/>
      <c r="I179" s="103"/>
      <c r="J179" s="103"/>
      <c r="K179" s="164"/>
      <c r="L179" s="164"/>
      <c r="M179" s="107"/>
    </row>
    <row r="180" spans="1:13" ht="12.75">
      <c r="A180" s="101"/>
      <c r="B180" s="102"/>
      <c r="C180" s="102" t="s">
        <v>211</v>
      </c>
      <c r="D180" s="103">
        <v>1430</v>
      </c>
      <c r="E180" s="103">
        <f>D180*0.865800245</f>
        <v>1238.09435035</v>
      </c>
      <c r="F180" s="137">
        <f>D180*0.140123425</f>
        <v>200.37649775</v>
      </c>
      <c r="G180" s="103">
        <f>D180*1.005923714</f>
        <v>1438.47091102</v>
      </c>
      <c r="H180" s="103">
        <v>773.07304789</v>
      </c>
      <c r="I180" s="103">
        <f>E180*0.1</f>
        <v>123.809435035</v>
      </c>
      <c r="J180" s="103">
        <f>G180*0.1</f>
        <v>143.847091102</v>
      </c>
      <c r="K180" s="164">
        <f>F180*0.2</f>
        <v>40.075299550000004</v>
      </c>
      <c r="L180" s="103"/>
      <c r="M180" s="146">
        <f>H180+J180</f>
        <v>916.920138992</v>
      </c>
    </row>
    <row r="181" spans="1:13" ht="12.75">
      <c r="A181" s="101"/>
      <c r="B181" s="102"/>
      <c r="C181" s="102"/>
      <c r="D181" s="103"/>
      <c r="E181" s="103"/>
      <c r="F181" s="103"/>
      <c r="G181" s="103"/>
      <c r="H181" s="103"/>
      <c r="I181" s="103"/>
      <c r="J181" s="103"/>
      <c r="K181" s="164"/>
      <c r="L181" s="164"/>
      <c r="M181" s="107"/>
    </row>
    <row r="182" spans="1:13" ht="12.75">
      <c r="A182" s="101" t="s">
        <v>442</v>
      </c>
      <c r="B182" t="s">
        <v>378</v>
      </c>
      <c r="C182" s="121" t="s">
        <v>218</v>
      </c>
      <c r="D182" s="103"/>
      <c r="E182" s="103"/>
      <c r="F182" s="103"/>
      <c r="G182" s="103"/>
      <c r="H182" s="103"/>
      <c r="I182" s="103"/>
      <c r="J182" s="103"/>
      <c r="K182" s="164"/>
      <c r="L182" s="164"/>
      <c r="M182" s="107"/>
    </row>
    <row r="183" spans="1:13" ht="12.75">
      <c r="A183" s="101"/>
      <c r="B183" s="102"/>
      <c r="C183" s="102" t="s">
        <v>219</v>
      </c>
      <c r="D183" s="103"/>
      <c r="E183" s="103"/>
      <c r="F183" s="103"/>
      <c r="G183" s="103"/>
      <c r="H183" s="103"/>
      <c r="I183" s="103"/>
      <c r="J183" s="103"/>
      <c r="K183" s="164"/>
      <c r="L183" s="164"/>
      <c r="M183" s="107"/>
    </row>
    <row r="184" spans="1:13" ht="12.75">
      <c r="A184" s="101"/>
      <c r="B184" s="102"/>
      <c r="C184" s="102" t="s">
        <v>216</v>
      </c>
      <c r="D184" s="103"/>
      <c r="E184" s="103"/>
      <c r="F184" s="103"/>
      <c r="G184" s="103"/>
      <c r="H184" s="103"/>
      <c r="I184" s="103"/>
      <c r="J184" s="103"/>
      <c r="K184" s="164"/>
      <c r="L184" s="164"/>
      <c r="M184" s="107"/>
    </row>
    <row r="185" spans="1:13" ht="12.75">
      <c r="A185" s="101"/>
      <c r="B185" s="102"/>
      <c r="C185" s="102" t="s">
        <v>220</v>
      </c>
      <c r="D185" s="103"/>
      <c r="E185" s="103"/>
      <c r="F185" s="103"/>
      <c r="G185" s="103"/>
      <c r="H185" s="103"/>
      <c r="I185" s="103"/>
      <c r="J185" s="103"/>
      <c r="K185" s="164"/>
      <c r="L185" s="164"/>
      <c r="M185" s="107"/>
    </row>
    <row r="186" spans="1:13" ht="12.75">
      <c r="A186" s="101"/>
      <c r="B186" s="102"/>
      <c r="C186" s="102" t="s">
        <v>201</v>
      </c>
      <c r="D186" s="103"/>
      <c r="E186" s="103"/>
      <c r="F186" s="103"/>
      <c r="G186" s="103"/>
      <c r="H186" s="103"/>
      <c r="I186" s="103"/>
      <c r="J186" s="103"/>
      <c r="K186" s="164"/>
      <c r="L186" s="164"/>
      <c r="M186" s="107"/>
    </row>
    <row r="187" spans="1:13" ht="12.75">
      <c r="A187" s="101"/>
      <c r="B187" s="102"/>
      <c r="C187" s="102" t="s">
        <v>221</v>
      </c>
      <c r="D187" s="103">
        <v>1430</v>
      </c>
      <c r="E187" s="103">
        <f>D187*0.865800245</f>
        <v>1238.09435035</v>
      </c>
      <c r="F187" s="137">
        <f>D187*0.140123425</f>
        <v>200.37649775</v>
      </c>
      <c r="G187" s="103">
        <f>D187*1.005923714</f>
        <v>1438.47091102</v>
      </c>
      <c r="H187" s="103">
        <v>773.07304789</v>
      </c>
      <c r="I187" s="103">
        <f>E187*0.1</f>
        <v>123.809435035</v>
      </c>
      <c r="J187" s="103">
        <f>G187*0.1</f>
        <v>143.847091102</v>
      </c>
      <c r="K187" s="164">
        <f>F187*0.2</f>
        <v>40.075299550000004</v>
      </c>
      <c r="L187" s="103"/>
      <c r="M187" s="146">
        <f>H187+J187</f>
        <v>916.920138992</v>
      </c>
    </row>
    <row r="188" spans="1:13" ht="12.75">
      <c r="A188" s="101"/>
      <c r="B188" s="102"/>
      <c r="C188" s="102"/>
      <c r="D188" s="103"/>
      <c r="E188" s="103"/>
      <c r="F188" s="103"/>
      <c r="G188" s="103"/>
      <c r="H188" s="103"/>
      <c r="I188" s="103"/>
      <c r="J188" s="103"/>
      <c r="K188" s="164"/>
      <c r="L188" s="164"/>
      <c r="M188" s="107"/>
    </row>
    <row r="189" spans="1:13" ht="12.75">
      <c r="A189" s="101" t="s">
        <v>450</v>
      </c>
      <c r="B189" t="s">
        <v>379</v>
      </c>
      <c r="C189" s="121" t="s">
        <v>218</v>
      </c>
      <c r="D189" s="103"/>
      <c r="E189" s="103"/>
      <c r="F189" s="103"/>
      <c r="G189" s="103"/>
      <c r="H189" s="103"/>
      <c r="I189" s="103"/>
      <c r="J189" s="103"/>
      <c r="K189" s="164"/>
      <c r="L189" s="164"/>
      <c r="M189" s="107"/>
    </row>
    <row r="190" spans="1:13" ht="12.75">
      <c r="A190" s="101"/>
      <c r="B190" s="102"/>
      <c r="C190" s="102" t="s">
        <v>219</v>
      </c>
      <c r="D190" s="103"/>
      <c r="E190" s="103"/>
      <c r="F190" s="103"/>
      <c r="G190" s="103"/>
      <c r="H190" s="103"/>
      <c r="I190" s="103"/>
      <c r="J190" s="103"/>
      <c r="K190" s="164"/>
      <c r="L190" s="164"/>
      <c r="M190" s="107"/>
    </row>
    <row r="191" spans="1:13" ht="12.75">
      <c r="A191" s="101"/>
      <c r="B191" s="102"/>
      <c r="C191" s="102" t="s">
        <v>216</v>
      </c>
      <c r="D191" s="103"/>
      <c r="E191" s="103"/>
      <c r="F191" s="103"/>
      <c r="G191" s="103"/>
      <c r="H191" s="103"/>
      <c r="I191" s="103"/>
      <c r="J191" s="103"/>
      <c r="K191" s="164"/>
      <c r="L191" s="164"/>
      <c r="M191" s="107"/>
    </row>
    <row r="192" spans="1:13" ht="12.75">
      <c r="A192" s="101"/>
      <c r="B192" s="102"/>
      <c r="C192" s="102" t="s">
        <v>222</v>
      </c>
      <c r="D192" s="103"/>
      <c r="E192" s="103"/>
      <c r="F192" s="103"/>
      <c r="G192" s="103"/>
      <c r="H192" s="103"/>
      <c r="I192" s="103"/>
      <c r="J192" s="103"/>
      <c r="K192" s="164"/>
      <c r="L192" s="164"/>
      <c r="M192" s="107"/>
    </row>
    <row r="193" spans="1:13" ht="12.75">
      <c r="A193" s="101"/>
      <c r="B193" s="102"/>
      <c r="C193" s="102" t="s">
        <v>201</v>
      </c>
      <c r="D193" s="103"/>
      <c r="E193" s="103"/>
      <c r="F193" s="103"/>
      <c r="G193" s="103"/>
      <c r="H193" s="103"/>
      <c r="I193" s="103"/>
      <c r="J193" s="103"/>
      <c r="K193" s="164"/>
      <c r="L193" s="164"/>
      <c r="M193" s="107"/>
    </row>
    <row r="194" spans="1:13" ht="12.75">
      <c r="A194" s="101"/>
      <c r="B194" s="102"/>
      <c r="C194" s="102" t="s">
        <v>223</v>
      </c>
      <c r="D194" s="103">
        <v>1430</v>
      </c>
      <c r="E194" s="103">
        <f>D194*0.865800245</f>
        <v>1238.09435035</v>
      </c>
      <c r="F194" s="137">
        <f>D194*0.140123425</f>
        <v>200.37649775</v>
      </c>
      <c r="G194" s="103">
        <f>D194*1.005923714</f>
        <v>1438.47091102</v>
      </c>
      <c r="H194" s="103">
        <v>773.07304789</v>
      </c>
      <c r="I194" s="103">
        <f>E194*0.1</f>
        <v>123.809435035</v>
      </c>
      <c r="J194" s="103">
        <f>G194*0.1</f>
        <v>143.847091102</v>
      </c>
      <c r="K194" s="164">
        <f>F194*0.2</f>
        <v>40.075299550000004</v>
      </c>
      <c r="L194" s="103"/>
      <c r="M194" s="146">
        <f>H194+J194</f>
        <v>916.920138992</v>
      </c>
    </row>
    <row r="195" spans="1:13" ht="12.75">
      <c r="A195" s="101"/>
      <c r="B195" s="102"/>
      <c r="C195" s="102"/>
      <c r="D195" s="103"/>
      <c r="E195" s="103"/>
      <c r="F195" s="103"/>
      <c r="G195" s="103"/>
      <c r="H195" s="103"/>
      <c r="I195" s="103"/>
      <c r="J195" s="103"/>
      <c r="K195" s="164"/>
      <c r="L195" s="164"/>
      <c r="M195" s="107"/>
    </row>
    <row r="196" spans="1:13" ht="12.75">
      <c r="A196" s="108"/>
      <c r="B196" s="109"/>
      <c r="C196" s="109"/>
      <c r="D196" s="110"/>
      <c r="E196" s="110"/>
      <c r="F196" s="110"/>
      <c r="G196" s="110"/>
      <c r="H196" s="110"/>
      <c r="I196" s="110"/>
      <c r="J196" s="110"/>
      <c r="K196" s="187"/>
      <c r="L196" s="187"/>
      <c r="M196" s="111"/>
    </row>
    <row r="197" spans="1:13" ht="12.75">
      <c r="A197" s="82"/>
      <c r="B197" s="112"/>
      <c r="C197" s="112"/>
      <c r="D197" s="113"/>
      <c r="E197" s="113"/>
      <c r="F197" s="113"/>
      <c r="G197" s="78"/>
      <c r="H197" s="78"/>
      <c r="I197" s="78"/>
      <c r="J197" s="78"/>
      <c r="K197" s="78"/>
      <c r="L197" s="78"/>
      <c r="M197" s="78"/>
    </row>
    <row r="198" spans="1:13" ht="12.75">
      <c r="A198" s="82"/>
      <c r="B198" s="112"/>
      <c r="C198" s="112"/>
      <c r="D198" s="113"/>
      <c r="E198" s="113"/>
      <c r="F198" s="113"/>
      <c r="G198" s="78"/>
      <c r="H198" s="78"/>
      <c r="I198" s="78"/>
      <c r="J198" s="78"/>
      <c r="K198" s="78"/>
      <c r="L198" s="78"/>
      <c r="M198" s="78"/>
    </row>
    <row r="199" spans="1:13" ht="12.75">
      <c r="A199" s="82"/>
      <c r="B199" s="112"/>
      <c r="C199" s="112"/>
      <c r="D199" s="113"/>
      <c r="E199" s="113"/>
      <c r="F199" s="113"/>
      <c r="G199" s="78"/>
      <c r="H199" s="78"/>
      <c r="I199" s="78"/>
      <c r="J199" s="78"/>
      <c r="K199" s="78"/>
      <c r="L199" s="78"/>
      <c r="M199" s="78"/>
    </row>
    <row r="200" spans="1:13" ht="12.75">
      <c r="A200" s="82"/>
      <c r="B200" s="112"/>
      <c r="C200" s="112"/>
      <c r="D200" s="113"/>
      <c r="E200" s="113"/>
      <c r="F200" s="113"/>
      <c r="G200" s="78"/>
      <c r="H200" s="78"/>
      <c r="I200" s="78"/>
      <c r="J200" s="78"/>
      <c r="K200" s="78"/>
      <c r="L200" s="78"/>
      <c r="M200" s="78"/>
    </row>
    <row r="201" spans="1:13" ht="12.75">
      <c r="A201" s="82"/>
      <c r="B201" s="112"/>
      <c r="C201" s="112"/>
      <c r="D201" s="113"/>
      <c r="E201" s="113"/>
      <c r="F201" s="113"/>
      <c r="G201" s="78"/>
      <c r="H201" s="78"/>
      <c r="I201" s="78"/>
      <c r="J201" s="78"/>
      <c r="K201" s="78"/>
      <c r="L201" s="78"/>
      <c r="M201" s="78"/>
    </row>
    <row r="202" spans="1:13" ht="12.75">
      <c r="A202" s="76" t="s">
        <v>0</v>
      </c>
      <c r="B202" s="77"/>
      <c r="C202" s="77"/>
      <c r="D202" s="78"/>
      <c r="E202" s="78"/>
      <c r="F202" s="78"/>
      <c r="G202" s="79" t="s">
        <v>1</v>
      </c>
      <c r="K202" s="79"/>
      <c r="L202" s="79"/>
      <c r="M202" s="79"/>
    </row>
    <row r="203" spans="1:13" ht="12.75">
      <c r="A203" s="76" t="s">
        <v>2</v>
      </c>
      <c r="B203" s="77"/>
      <c r="C203" s="77"/>
      <c r="D203" s="78"/>
      <c r="E203" s="78"/>
      <c r="F203" s="78"/>
      <c r="G203" s="79" t="s">
        <v>3</v>
      </c>
      <c r="K203" s="79"/>
      <c r="L203" s="79"/>
      <c r="M203" s="79"/>
    </row>
    <row r="204" spans="1:13" ht="12.75">
      <c r="A204" s="76" t="s">
        <v>4</v>
      </c>
      <c r="B204" s="77"/>
      <c r="C204" s="77"/>
      <c r="D204" s="78"/>
      <c r="E204" s="78"/>
      <c r="F204" s="78"/>
      <c r="G204" s="80"/>
      <c r="H204" s="80"/>
      <c r="I204" s="80"/>
      <c r="J204" s="81"/>
      <c r="K204" s="81"/>
      <c r="L204" s="81"/>
      <c r="M204" s="80"/>
    </row>
    <row r="205" spans="1:13" ht="20.25">
      <c r="A205" s="211" t="s">
        <v>479</v>
      </c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</row>
    <row r="206" spans="1:13" ht="12.75">
      <c r="A206" s="82"/>
      <c r="B206" s="83"/>
      <c r="C206" s="83"/>
      <c r="D206" s="78"/>
      <c r="E206" s="78"/>
      <c r="F206" s="78"/>
      <c r="G206" s="80"/>
      <c r="H206" s="80"/>
      <c r="I206" s="80"/>
      <c r="J206" s="81"/>
      <c r="K206" s="81"/>
      <c r="L206" s="81"/>
      <c r="M206" s="80"/>
    </row>
    <row r="207" spans="1:13" ht="12.75">
      <c r="A207" s="84"/>
      <c r="B207" s="83"/>
      <c r="C207" s="83"/>
      <c r="D207" s="78"/>
      <c r="E207" s="78"/>
      <c r="F207" s="78"/>
      <c r="G207" s="80"/>
      <c r="H207" s="80"/>
      <c r="I207" s="80"/>
      <c r="J207" s="81"/>
      <c r="K207" s="81"/>
      <c r="L207" s="81"/>
      <c r="M207" s="80"/>
    </row>
    <row r="208" spans="1:13" ht="12.75">
      <c r="A208" s="22" t="s">
        <v>317</v>
      </c>
      <c r="B208" s="85"/>
      <c r="C208" s="85"/>
      <c r="D208" s="86"/>
      <c r="E208" s="86"/>
      <c r="F208" s="86"/>
      <c r="G208" s="85"/>
      <c r="H208" s="87"/>
      <c r="I208" s="87"/>
      <c r="J208" s="85"/>
      <c r="K208" s="85"/>
      <c r="L208" s="85"/>
      <c r="M208" s="80"/>
    </row>
    <row r="209" spans="1:13" ht="12.75">
      <c r="A209" s="82"/>
      <c r="B209" s="83"/>
      <c r="C209" s="83"/>
      <c r="D209" s="78"/>
      <c r="E209" s="78"/>
      <c r="F209" s="78"/>
      <c r="G209" s="80"/>
      <c r="H209" s="80"/>
      <c r="I209" s="80"/>
      <c r="J209" s="81"/>
      <c r="K209" s="81"/>
      <c r="L209" s="81"/>
      <c r="M209" s="80"/>
    </row>
    <row r="210" spans="1:13" ht="12.75">
      <c r="A210" s="82"/>
      <c r="B210" s="83"/>
      <c r="C210" s="83"/>
      <c r="D210" s="78"/>
      <c r="E210" s="78"/>
      <c r="F210" s="78"/>
      <c r="G210" s="80"/>
      <c r="H210" s="80"/>
      <c r="I210" s="80"/>
      <c r="J210" s="81"/>
      <c r="K210" s="81"/>
      <c r="L210" s="81"/>
      <c r="M210" s="80"/>
    </row>
    <row r="211" spans="1:13" ht="12.75">
      <c r="A211" s="88"/>
      <c r="B211" s="89"/>
      <c r="C211" s="89"/>
      <c r="D211" s="90" t="s">
        <v>5</v>
      </c>
      <c r="E211" s="90" t="s">
        <v>5</v>
      </c>
      <c r="F211" s="90" t="s">
        <v>318</v>
      </c>
      <c r="G211" s="89" t="s">
        <v>6</v>
      </c>
      <c r="H211" s="91" t="s">
        <v>7</v>
      </c>
      <c r="I211" s="90" t="s">
        <v>325</v>
      </c>
      <c r="J211" s="89" t="s">
        <v>8</v>
      </c>
      <c r="K211" s="90" t="s">
        <v>323</v>
      </c>
      <c r="L211" s="90" t="s">
        <v>323</v>
      </c>
      <c r="M211" s="91" t="s">
        <v>7</v>
      </c>
    </row>
    <row r="212" spans="1:13" ht="12.75">
      <c r="A212" s="92" t="s">
        <v>9</v>
      </c>
      <c r="B212" s="93" t="s">
        <v>10</v>
      </c>
      <c r="C212" s="93" t="s">
        <v>11</v>
      </c>
      <c r="D212" s="94" t="s">
        <v>12</v>
      </c>
      <c r="E212" s="94" t="s">
        <v>13</v>
      </c>
      <c r="F212" s="94" t="s">
        <v>324</v>
      </c>
      <c r="G212" s="93" t="s">
        <v>13</v>
      </c>
      <c r="H212" s="95" t="s">
        <v>14</v>
      </c>
      <c r="I212" s="94" t="s">
        <v>320</v>
      </c>
      <c r="J212" s="93" t="s">
        <v>15</v>
      </c>
      <c r="K212" s="92">
        <v>2005</v>
      </c>
      <c r="L212" s="94"/>
      <c r="M212" s="95" t="s">
        <v>14</v>
      </c>
    </row>
    <row r="213" spans="1:13" ht="12.75">
      <c r="A213" s="96"/>
      <c r="B213" s="97"/>
      <c r="C213" s="97"/>
      <c r="D213" s="98" t="s">
        <v>16</v>
      </c>
      <c r="E213" s="98"/>
      <c r="F213" s="98"/>
      <c r="G213" s="96" t="s">
        <v>480</v>
      </c>
      <c r="H213" s="96" t="s">
        <v>322</v>
      </c>
      <c r="I213" s="96">
        <v>2006</v>
      </c>
      <c r="J213" s="96" t="s">
        <v>480</v>
      </c>
      <c r="K213" s="96">
        <v>2006</v>
      </c>
      <c r="L213" s="98"/>
      <c r="M213" s="96" t="s">
        <v>480</v>
      </c>
    </row>
    <row r="214" spans="1:13" ht="12.75">
      <c r="A214" s="99" t="s">
        <v>451</v>
      </c>
      <c r="B214" t="s">
        <v>380</v>
      </c>
      <c r="C214" s="121" t="s">
        <v>224</v>
      </c>
      <c r="D214" s="103"/>
      <c r="E214" s="103"/>
      <c r="F214" s="103"/>
      <c r="G214" s="103"/>
      <c r="H214" s="103"/>
      <c r="I214" s="103"/>
      <c r="J214" s="103"/>
      <c r="K214" s="164"/>
      <c r="L214" s="164"/>
      <c r="M214" s="107"/>
    </row>
    <row r="215" spans="1:13" ht="12.75">
      <c r="A215" s="101"/>
      <c r="B215" s="102"/>
      <c r="C215" s="102" t="s">
        <v>178</v>
      </c>
      <c r="D215" s="103"/>
      <c r="E215" s="103"/>
      <c r="F215" s="103"/>
      <c r="G215" s="103"/>
      <c r="H215" s="103"/>
      <c r="I215" s="103"/>
      <c r="J215" s="103"/>
      <c r="K215" s="164"/>
      <c r="L215" s="164"/>
      <c r="M215" s="107"/>
    </row>
    <row r="216" spans="1:13" ht="12.75">
      <c r="A216" s="101"/>
      <c r="B216" s="102"/>
      <c r="C216" s="102" t="s">
        <v>191</v>
      </c>
      <c r="D216" s="103"/>
      <c r="E216" s="103"/>
      <c r="F216" s="103"/>
      <c r="G216" s="103"/>
      <c r="H216" s="103"/>
      <c r="I216" s="103"/>
      <c r="J216" s="103"/>
      <c r="K216" s="164"/>
      <c r="L216" s="164"/>
      <c r="M216" s="107"/>
    </row>
    <row r="217" spans="1:13" ht="12.75">
      <c r="A217" s="101"/>
      <c r="B217" s="102"/>
      <c r="C217" s="102" t="s">
        <v>225</v>
      </c>
      <c r="D217" s="103"/>
      <c r="E217" s="103"/>
      <c r="F217" s="103"/>
      <c r="G217" s="103"/>
      <c r="H217" s="103"/>
      <c r="I217" s="103"/>
      <c r="J217" s="103"/>
      <c r="K217" s="164"/>
      <c r="L217" s="164"/>
      <c r="M217" s="107"/>
    </row>
    <row r="218" spans="1:13" ht="12.75">
      <c r="A218" s="101"/>
      <c r="B218" s="102"/>
      <c r="C218" s="102" t="s">
        <v>113</v>
      </c>
      <c r="D218" s="103"/>
      <c r="E218" s="103"/>
      <c r="F218" s="103"/>
      <c r="G218" s="103"/>
      <c r="H218" s="103"/>
      <c r="I218" s="103"/>
      <c r="J218" s="103"/>
      <c r="K218" s="164"/>
      <c r="L218" s="164"/>
      <c r="M218" s="107"/>
    </row>
    <row r="219" spans="1:13" ht="12.75">
      <c r="A219" s="101"/>
      <c r="B219" s="102"/>
      <c r="C219" s="102" t="s">
        <v>221</v>
      </c>
      <c r="D219" s="103">
        <v>1430</v>
      </c>
      <c r="E219" s="103">
        <f>D219*0.865800245</f>
        <v>1238.09435035</v>
      </c>
      <c r="F219" s="137">
        <f>D219*0.140123425</f>
        <v>200.37649775</v>
      </c>
      <c r="G219" s="103">
        <f>D219*1.005923714</f>
        <v>1438.47091102</v>
      </c>
      <c r="H219" s="103">
        <v>773.07304789</v>
      </c>
      <c r="I219" s="103">
        <f>E219*0.1</f>
        <v>123.809435035</v>
      </c>
      <c r="J219" s="103">
        <f>G219*0.1</f>
        <v>143.847091102</v>
      </c>
      <c r="K219" s="164">
        <f>F219*0.2</f>
        <v>40.075299550000004</v>
      </c>
      <c r="L219" s="103"/>
      <c r="M219" s="146">
        <f>H219+J219</f>
        <v>916.920138992</v>
      </c>
    </row>
    <row r="220" spans="1:13" ht="12.75">
      <c r="A220" s="101"/>
      <c r="B220" s="102"/>
      <c r="C220" s="102"/>
      <c r="D220" s="103"/>
      <c r="E220" s="103"/>
      <c r="F220" s="103"/>
      <c r="G220" s="104"/>
      <c r="H220" s="105"/>
      <c r="I220" s="105"/>
      <c r="J220" s="104"/>
      <c r="K220" s="149"/>
      <c r="L220" s="149"/>
      <c r="M220" s="106"/>
    </row>
    <row r="221" spans="1:13" ht="12.75">
      <c r="A221" s="101" t="s">
        <v>453</v>
      </c>
      <c r="B221" t="s">
        <v>374</v>
      </c>
      <c r="C221" s="121" t="s">
        <v>226</v>
      </c>
      <c r="D221" s="103"/>
      <c r="E221" s="103"/>
      <c r="F221" s="103"/>
      <c r="G221" s="103"/>
      <c r="H221" s="103"/>
      <c r="I221" s="103"/>
      <c r="J221" s="103"/>
      <c r="K221" s="164"/>
      <c r="L221" s="164"/>
      <c r="M221" s="107"/>
    </row>
    <row r="222" spans="1:13" ht="12.75">
      <c r="A222" s="101"/>
      <c r="B222" s="102"/>
      <c r="C222" s="102" t="s">
        <v>227</v>
      </c>
      <c r="D222" s="103"/>
      <c r="E222" s="103"/>
      <c r="F222" s="103"/>
      <c r="G222" s="103"/>
      <c r="H222" s="103"/>
      <c r="I222" s="103"/>
      <c r="J222" s="103"/>
      <c r="K222" s="164"/>
      <c r="L222" s="164"/>
      <c r="M222" s="107"/>
    </row>
    <row r="223" spans="1:13" ht="12.75">
      <c r="A223" s="101"/>
      <c r="B223" s="102"/>
      <c r="C223" s="102" t="s">
        <v>228</v>
      </c>
      <c r="D223" s="103"/>
      <c r="E223" s="103"/>
      <c r="F223" s="103"/>
      <c r="G223" s="103"/>
      <c r="H223" s="103"/>
      <c r="I223" s="103"/>
      <c r="J223" s="103"/>
      <c r="K223" s="164"/>
      <c r="L223" s="164"/>
      <c r="M223" s="107"/>
    </row>
    <row r="224" spans="1:13" ht="12.75">
      <c r="A224" s="101"/>
      <c r="B224" s="102"/>
      <c r="C224" s="102" t="s">
        <v>229</v>
      </c>
      <c r="D224" s="103"/>
      <c r="E224" s="103"/>
      <c r="F224" s="103"/>
      <c r="G224" s="103"/>
      <c r="H224" s="103"/>
      <c r="I224" s="103"/>
      <c r="J224" s="103"/>
      <c r="K224" s="164"/>
      <c r="L224" s="164"/>
      <c r="M224" s="107"/>
    </row>
    <row r="225" spans="1:13" ht="12.75">
      <c r="A225" s="101"/>
      <c r="B225" s="102"/>
      <c r="C225" s="102" t="s">
        <v>113</v>
      </c>
      <c r="D225" s="103"/>
      <c r="E225" s="103"/>
      <c r="F225" s="103"/>
      <c r="G225" s="103"/>
      <c r="H225" s="103"/>
      <c r="I225" s="103"/>
      <c r="J225" s="103"/>
      <c r="K225" s="164"/>
      <c r="L225" s="164"/>
      <c r="M225" s="107"/>
    </row>
    <row r="226" spans="1:13" ht="12.75">
      <c r="A226" s="101"/>
      <c r="B226" s="102"/>
      <c r="C226" s="102" t="s">
        <v>230</v>
      </c>
      <c r="D226" s="103">
        <v>2315</v>
      </c>
      <c r="E226" s="103">
        <f>D226*0.865800245</f>
        <v>2004.327567175</v>
      </c>
      <c r="F226" s="137">
        <f>D226*0.140123425</f>
        <v>324.385728875</v>
      </c>
      <c r="G226" s="103">
        <f>D226*1.005923714</f>
        <v>2328.71339791</v>
      </c>
      <c r="H226" s="103">
        <v>1251.513360745</v>
      </c>
      <c r="I226" s="103">
        <f>E226*0.1</f>
        <v>200.4327567175</v>
      </c>
      <c r="J226" s="103">
        <f>G226*0.1</f>
        <v>232.871339791</v>
      </c>
      <c r="K226" s="164">
        <f>F226*0.2</f>
        <v>64.877145775</v>
      </c>
      <c r="L226" s="103"/>
      <c r="M226" s="146">
        <f>H226+J226</f>
        <v>1484.384700536</v>
      </c>
    </row>
    <row r="227" spans="1:13" ht="12.75">
      <c r="A227" s="101"/>
      <c r="B227" s="102"/>
      <c r="C227" s="102"/>
      <c r="D227" s="103"/>
      <c r="E227" s="103"/>
      <c r="F227" s="103"/>
      <c r="G227" s="103"/>
      <c r="H227" s="103"/>
      <c r="I227" s="103"/>
      <c r="J227" s="103"/>
      <c r="K227" s="164"/>
      <c r="L227" s="164"/>
      <c r="M227" s="107"/>
    </row>
    <row r="228" spans="1:13" ht="12.75">
      <c r="A228" s="101" t="s">
        <v>454</v>
      </c>
      <c r="B228" t="s">
        <v>370</v>
      </c>
      <c r="C228" s="121" t="s">
        <v>231</v>
      </c>
      <c r="D228" s="103"/>
      <c r="E228" s="103"/>
      <c r="F228" s="103"/>
      <c r="G228" s="103"/>
      <c r="H228" s="103"/>
      <c r="I228" s="103"/>
      <c r="J228" s="103"/>
      <c r="K228" s="164"/>
      <c r="L228" s="164"/>
      <c r="M228" s="107"/>
    </row>
    <row r="229" spans="1:13" ht="12.75">
      <c r="A229" s="101"/>
      <c r="B229" s="102"/>
      <c r="C229" s="102" t="s">
        <v>232</v>
      </c>
      <c r="D229" s="103"/>
      <c r="E229" s="103"/>
      <c r="F229" s="103"/>
      <c r="G229" s="103"/>
      <c r="H229" s="103"/>
      <c r="I229" s="103"/>
      <c r="J229" s="103"/>
      <c r="K229" s="164"/>
      <c r="L229" s="164"/>
      <c r="M229" s="107"/>
    </row>
    <row r="230" spans="1:13" ht="12.75">
      <c r="A230" s="101"/>
      <c r="B230" s="102"/>
      <c r="C230" s="102" t="s">
        <v>233</v>
      </c>
      <c r="D230" s="103"/>
      <c r="E230" s="103"/>
      <c r="F230" s="103"/>
      <c r="G230" s="103"/>
      <c r="H230" s="103"/>
      <c r="I230" s="103"/>
      <c r="J230" s="103"/>
      <c r="K230" s="164"/>
      <c r="L230" s="164"/>
      <c r="M230" s="107"/>
    </row>
    <row r="231" spans="1:13" ht="12.75">
      <c r="A231" s="101"/>
      <c r="B231" s="102"/>
      <c r="C231" s="102" t="s">
        <v>113</v>
      </c>
      <c r="D231" s="103"/>
      <c r="E231" s="103"/>
      <c r="F231" s="103"/>
      <c r="G231" s="103"/>
      <c r="H231" s="103"/>
      <c r="I231" s="103"/>
      <c r="J231" s="103"/>
      <c r="K231" s="164"/>
      <c r="L231" s="164"/>
      <c r="M231" s="107"/>
    </row>
    <row r="232" spans="1:13" ht="12.75">
      <c r="A232" s="101"/>
      <c r="B232" s="102"/>
      <c r="C232" s="102" t="s">
        <v>234</v>
      </c>
      <c r="D232" s="103">
        <v>945</v>
      </c>
      <c r="E232" s="103">
        <f>D232*0.865800245</f>
        <v>818.1812315249999</v>
      </c>
      <c r="F232" s="137">
        <f>D232*0.140123425</f>
        <v>132.416636625</v>
      </c>
      <c r="G232" s="103">
        <f>D232*1.005923714</f>
        <v>950.59790973</v>
      </c>
      <c r="H232" s="103">
        <v>510.876944235</v>
      </c>
      <c r="I232" s="103">
        <f>E232*0.1</f>
        <v>81.8181231525</v>
      </c>
      <c r="J232" s="103">
        <f>G232*0.1</f>
        <v>95.059790973</v>
      </c>
      <c r="K232" s="164">
        <f>F232*0.2</f>
        <v>26.483327325</v>
      </c>
      <c r="L232" s="103"/>
      <c r="M232" s="146">
        <f>H232+J232</f>
        <v>605.936735208</v>
      </c>
    </row>
    <row r="233" spans="1:13" ht="12.75">
      <c r="A233" s="101"/>
      <c r="B233" s="102"/>
      <c r="C233" s="102"/>
      <c r="D233" s="103"/>
      <c r="E233" s="103"/>
      <c r="F233" s="103"/>
      <c r="G233" s="103"/>
      <c r="H233" s="105"/>
      <c r="I233" s="105"/>
      <c r="J233" s="103"/>
      <c r="K233" s="164"/>
      <c r="L233" s="164"/>
      <c r="M233" s="107"/>
    </row>
    <row r="234" spans="1:13" ht="12.75">
      <c r="A234" s="101" t="s">
        <v>455</v>
      </c>
      <c r="B234" t="s">
        <v>371</v>
      </c>
      <c r="C234" s="121" t="s">
        <v>231</v>
      </c>
      <c r="D234" s="103"/>
      <c r="E234" s="103"/>
      <c r="F234" s="103"/>
      <c r="G234" s="103"/>
      <c r="H234" s="103"/>
      <c r="I234" s="103"/>
      <c r="J234" s="103"/>
      <c r="K234" s="164"/>
      <c r="L234" s="164"/>
      <c r="M234" s="107"/>
    </row>
    <row r="235" spans="1:13" ht="12.75">
      <c r="A235" s="101"/>
      <c r="B235" s="102"/>
      <c r="C235" s="102" t="s">
        <v>235</v>
      </c>
      <c r="D235" s="103"/>
      <c r="E235" s="103"/>
      <c r="F235" s="103"/>
      <c r="G235" s="103"/>
      <c r="H235" s="103"/>
      <c r="I235" s="103"/>
      <c r="J235" s="103"/>
      <c r="K235" s="164"/>
      <c r="L235" s="164"/>
      <c r="M235" s="107"/>
    </row>
    <row r="236" spans="1:13" ht="12.75">
      <c r="A236" s="101"/>
      <c r="B236" s="102"/>
      <c r="C236" s="102" t="s">
        <v>236</v>
      </c>
      <c r="D236" s="103"/>
      <c r="E236" s="103"/>
      <c r="F236" s="103"/>
      <c r="G236" s="103"/>
      <c r="H236" s="103"/>
      <c r="I236" s="103"/>
      <c r="J236" s="103"/>
      <c r="K236" s="164"/>
      <c r="L236" s="164"/>
      <c r="M236" s="107"/>
    </row>
    <row r="237" spans="1:13" ht="12.75">
      <c r="A237" s="101"/>
      <c r="B237" s="102"/>
      <c r="C237" s="102" t="s">
        <v>113</v>
      </c>
      <c r="D237" s="103"/>
      <c r="E237" s="103"/>
      <c r="F237" s="103"/>
      <c r="G237" s="103"/>
      <c r="H237" s="103"/>
      <c r="I237" s="103"/>
      <c r="J237" s="103"/>
      <c r="K237" s="164"/>
      <c r="L237" s="164"/>
      <c r="M237" s="107"/>
    </row>
    <row r="238" spans="1:13" ht="12.75">
      <c r="A238" s="101"/>
      <c r="B238" s="102"/>
      <c r="C238" s="102" t="s">
        <v>234</v>
      </c>
      <c r="D238" s="103">
        <v>945</v>
      </c>
      <c r="E238" s="103">
        <f>D238*0.865800245</f>
        <v>818.1812315249999</v>
      </c>
      <c r="F238" s="137">
        <f>D238*0.140123425</f>
        <v>132.416636625</v>
      </c>
      <c r="G238" s="103">
        <f>D238*1.005923714</f>
        <v>950.59790973</v>
      </c>
      <c r="H238" s="103">
        <v>510.876944235</v>
      </c>
      <c r="I238" s="103">
        <f>E238*0.1</f>
        <v>81.8181231525</v>
      </c>
      <c r="J238" s="103">
        <f>G238*0.1</f>
        <v>95.059790973</v>
      </c>
      <c r="K238" s="164">
        <f>F238*0.2</f>
        <v>26.483327325</v>
      </c>
      <c r="L238" s="103"/>
      <c r="M238" s="146">
        <f>H238+J238</f>
        <v>605.936735208</v>
      </c>
    </row>
    <row r="239" spans="1:13" ht="12.75">
      <c r="A239" s="101"/>
      <c r="B239" s="102"/>
      <c r="C239" s="102"/>
      <c r="D239" s="103"/>
      <c r="E239" s="103"/>
      <c r="F239" s="103"/>
      <c r="G239" s="103"/>
      <c r="H239" s="103"/>
      <c r="I239" s="103"/>
      <c r="J239" s="103"/>
      <c r="K239" s="164"/>
      <c r="L239" s="164"/>
      <c r="M239" s="107"/>
    </row>
    <row r="240" spans="1:13" ht="12.75">
      <c r="A240" s="101" t="s">
        <v>456</v>
      </c>
      <c r="B240" t="s">
        <v>372</v>
      </c>
      <c r="C240" s="121" t="s">
        <v>231</v>
      </c>
      <c r="D240" s="103"/>
      <c r="E240" s="103"/>
      <c r="F240" s="103"/>
      <c r="G240" s="103"/>
      <c r="H240" s="103"/>
      <c r="I240" s="103"/>
      <c r="J240" s="103"/>
      <c r="K240" s="164"/>
      <c r="L240" s="164"/>
      <c r="M240" s="107"/>
    </row>
    <row r="241" spans="1:13" ht="12.75">
      <c r="A241" s="101"/>
      <c r="B241" s="102"/>
      <c r="C241" s="102" t="s">
        <v>237</v>
      </c>
      <c r="D241" s="103"/>
      <c r="E241" s="103"/>
      <c r="F241" s="103"/>
      <c r="G241" s="103"/>
      <c r="H241" s="103"/>
      <c r="I241" s="103"/>
      <c r="J241" s="103"/>
      <c r="K241" s="164"/>
      <c r="L241" s="164"/>
      <c r="M241" s="107"/>
    </row>
    <row r="242" spans="1:13" ht="12.75">
      <c r="A242" s="101"/>
      <c r="B242" s="102"/>
      <c r="C242" s="102" t="s">
        <v>238</v>
      </c>
      <c r="D242" s="103"/>
      <c r="E242" s="103"/>
      <c r="F242" s="103"/>
      <c r="G242" s="103"/>
      <c r="H242" s="103"/>
      <c r="I242" s="103"/>
      <c r="J242" s="103"/>
      <c r="K242" s="164"/>
      <c r="L242" s="164"/>
      <c r="M242" s="107"/>
    </row>
    <row r="243" spans="1:13" ht="12.75">
      <c r="A243" s="101"/>
      <c r="B243" s="102"/>
      <c r="C243" s="102" t="s">
        <v>113</v>
      </c>
      <c r="D243" s="103"/>
      <c r="E243" s="103"/>
      <c r="F243" s="103"/>
      <c r="G243" s="103"/>
      <c r="H243" s="103"/>
      <c r="I243" s="103"/>
      <c r="J243" s="103"/>
      <c r="K243" s="164"/>
      <c r="L243" s="164"/>
      <c r="M243" s="107"/>
    </row>
    <row r="244" spans="1:13" ht="12.75">
      <c r="A244" s="101"/>
      <c r="B244" s="102"/>
      <c r="C244" s="102" t="s">
        <v>234</v>
      </c>
      <c r="D244" s="103">
        <v>945</v>
      </c>
      <c r="E244" s="103">
        <f>D244*0.865800245</f>
        <v>818.1812315249999</v>
      </c>
      <c r="F244" s="137">
        <f>D244*0.140123425</f>
        <v>132.416636625</v>
      </c>
      <c r="G244" s="103">
        <f>D244*1.005923714</f>
        <v>950.59790973</v>
      </c>
      <c r="H244" s="103">
        <v>510.876944235</v>
      </c>
      <c r="I244" s="103">
        <f>E244*0.1</f>
        <v>81.8181231525</v>
      </c>
      <c r="J244" s="103">
        <f>G244*0.1</f>
        <v>95.059790973</v>
      </c>
      <c r="K244" s="164">
        <f>F244*0.2</f>
        <v>26.483327325</v>
      </c>
      <c r="L244" s="103"/>
      <c r="M244" s="146">
        <f>H244+J244</f>
        <v>605.936735208</v>
      </c>
    </row>
    <row r="245" spans="1:13" ht="12.75">
      <c r="A245" s="101"/>
      <c r="B245" s="102"/>
      <c r="C245" s="102"/>
      <c r="D245" s="103"/>
      <c r="E245" s="103"/>
      <c r="F245" s="103"/>
      <c r="G245" s="103"/>
      <c r="H245" s="103"/>
      <c r="I245" s="103"/>
      <c r="J245" s="103"/>
      <c r="K245" s="164"/>
      <c r="L245" s="164"/>
      <c r="M245" s="107"/>
    </row>
    <row r="246" spans="1:13" ht="12.75">
      <c r="A246" s="101" t="s">
        <v>460</v>
      </c>
      <c r="B246" t="s">
        <v>373</v>
      </c>
      <c r="C246" s="121" t="s">
        <v>239</v>
      </c>
      <c r="D246" s="103"/>
      <c r="E246" s="103"/>
      <c r="F246" s="103"/>
      <c r="G246" s="103"/>
      <c r="H246" s="103"/>
      <c r="I246" s="103"/>
      <c r="J246" s="103"/>
      <c r="K246" s="164"/>
      <c r="L246" s="164"/>
      <c r="M246" s="107"/>
    </row>
    <row r="247" spans="1:13" ht="12.75">
      <c r="A247" s="101"/>
      <c r="B247" s="102"/>
      <c r="C247" s="102" t="s">
        <v>240</v>
      </c>
      <c r="D247" s="103"/>
      <c r="E247" s="103"/>
      <c r="F247" s="103"/>
      <c r="G247" s="103"/>
      <c r="H247" s="103"/>
      <c r="I247" s="103"/>
      <c r="J247" s="103"/>
      <c r="K247" s="164"/>
      <c r="L247" s="164"/>
      <c r="M247" s="107"/>
    </row>
    <row r="248" spans="1:13" ht="12.75">
      <c r="A248" s="101"/>
      <c r="B248" s="102"/>
      <c r="C248" s="102" t="s">
        <v>238</v>
      </c>
      <c r="D248" s="103"/>
      <c r="E248" s="103"/>
      <c r="F248" s="103"/>
      <c r="G248" s="103"/>
      <c r="H248" s="103"/>
      <c r="I248" s="103"/>
      <c r="J248" s="103"/>
      <c r="K248" s="164"/>
      <c r="L248" s="164"/>
      <c r="M248" s="107"/>
    </row>
    <row r="249" spans="1:13" ht="12.75">
      <c r="A249" s="101"/>
      <c r="B249" s="102"/>
      <c r="C249" s="102" t="s">
        <v>113</v>
      </c>
      <c r="D249" s="103"/>
      <c r="E249" s="103"/>
      <c r="F249" s="103"/>
      <c r="G249" s="103"/>
      <c r="H249" s="103"/>
      <c r="I249" s="103"/>
      <c r="J249" s="103"/>
      <c r="K249" s="164"/>
      <c r="L249" s="164"/>
      <c r="M249" s="107"/>
    </row>
    <row r="250" spans="1:13" ht="12.75">
      <c r="A250" s="101"/>
      <c r="B250" s="102"/>
      <c r="C250" s="102" t="s">
        <v>234</v>
      </c>
      <c r="D250" s="103">
        <v>945</v>
      </c>
      <c r="E250" s="103">
        <f>D250*0.865800245</f>
        <v>818.1812315249999</v>
      </c>
      <c r="F250" s="137">
        <f>D250*0.140123425</f>
        <v>132.416636625</v>
      </c>
      <c r="G250" s="103">
        <f>D250*1.005923714</f>
        <v>950.59790973</v>
      </c>
      <c r="H250" s="103">
        <v>510.876944235</v>
      </c>
      <c r="I250" s="103">
        <f>E250*0.1</f>
        <v>81.8181231525</v>
      </c>
      <c r="J250" s="103">
        <f>G250*0.1</f>
        <v>95.059790973</v>
      </c>
      <c r="K250" s="164">
        <f>F250*0.2</f>
        <v>26.483327325</v>
      </c>
      <c r="L250" s="103"/>
      <c r="M250" s="146">
        <f>H250+J250</f>
        <v>605.936735208</v>
      </c>
    </row>
    <row r="251" spans="1:13" ht="12.75">
      <c r="A251" s="101"/>
      <c r="B251" s="102"/>
      <c r="C251" s="102"/>
      <c r="D251" s="103"/>
      <c r="E251" s="103"/>
      <c r="F251" s="103"/>
      <c r="G251" s="103"/>
      <c r="H251" s="103"/>
      <c r="I251" s="103"/>
      <c r="J251" s="103"/>
      <c r="K251" s="164"/>
      <c r="L251" s="164"/>
      <c r="M251" s="107"/>
    </row>
    <row r="252" spans="1:13" ht="12.75">
      <c r="A252" s="101" t="s">
        <v>461</v>
      </c>
      <c r="B252" t="s">
        <v>360</v>
      </c>
      <c r="C252" s="121" t="s">
        <v>239</v>
      </c>
      <c r="D252" s="103"/>
      <c r="E252" s="103"/>
      <c r="F252" s="103"/>
      <c r="G252" s="103"/>
      <c r="H252" s="103"/>
      <c r="I252" s="103"/>
      <c r="J252" s="103"/>
      <c r="K252" s="164"/>
      <c r="L252" s="164"/>
      <c r="M252" s="107"/>
    </row>
    <row r="253" spans="1:13" ht="12.75">
      <c r="A253" s="101"/>
      <c r="B253" s="102"/>
      <c r="C253" s="102" t="s">
        <v>241</v>
      </c>
      <c r="D253" s="103"/>
      <c r="E253" s="103"/>
      <c r="F253" s="103"/>
      <c r="G253" s="103"/>
      <c r="H253" s="103"/>
      <c r="I253" s="103"/>
      <c r="J253" s="103"/>
      <c r="K253" s="164"/>
      <c r="L253" s="164"/>
      <c r="M253" s="107"/>
    </row>
    <row r="254" spans="1:13" ht="12.75">
      <c r="A254" s="101"/>
      <c r="B254" s="102"/>
      <c r="C254" s="102" t="s">
        <v>242</v>
      </c>
      <c r="D254" s="103"/>
      <c r="E254" s="103"/>
      <c r="F254" s="103"/>
      <c r="G254" s="103"/>
      <c r="H254" s="103"/>
      <c r="I254" s="103"/>
      <c r="J254" s="103"/>
      <c r="K254" s="164"/>
      <c r="L254" s="164"/>
      <c r="M254" s="107"/>
    </row>
    <row r="255" spans="1:13" ht="12.75">
      <c r="A255" s="101"/>
      <c r="B255" s="102"/>
      <c r="C255" s="102" t="s">
        <v>113</v>
      </c>
      <c r="D255" s="103"/>
      <c r="E255" s="103"/>
      <c r="F255" s="103"/>
      <c r="G255" s="103"/>
      <c r="H255" s="103"/>
      <c r="I255" s="103"/>
      <c r="J255" s="103"/>
      <c r="K255" s="164"/>
      <c r="L255" s="164"/>
      <c r="M255" s="107"/>
    </row>
    <row r="256" spans="1:13" ht="12.75">
      <c r="A256" s="101"/>
      <c r="B256" s="102"/>
      <c r="C256" s="102" t="s">
        <v>234</v>
      </c>
      <c r="D256" s="103">
        <v>945</v>
      </c>
      <c r="E256" s="103">
        <f>D256*0.865800245</f>
        <v>818.1812315249999</v>
      </c>
      <c r="F256" s="137">
        <f>D256*0.140123425</f>
        <v>132.416636625</v>
      </c>
      <c r="G256" s="103">
        <f>D256*1.005923714</f>
        <v>950.59790973</v>
      </c>
      <c r="H256" s="103">
        <v>510.876944235</v>
      </c>
      <c r="I256" s="103">
        <f>E256*0.1</f>
        <v>81.8181231525</v>
      </c>
      <c r="J256" s="103">
        <f>G256*0.1</f>
        <v>95.059790973</v>
      </c>
      <c r="K256" s="164">
        <f>F256*0.2</f>
        <v>26.483327325</v>
      </c>
      <c r="L256" s="103"/>
      <c r="M256" s="146">
        <f>H256+J256</f>
        <v>605.936735208</v>
      </c>
    </row>
    <row r="257" spans="1:13" ht="12.75">
      <c r="A257" s="101"/>
      <c r="B257" s="102"/>
      <c r="C257" s="102"/>
      <c r="D257" s="103"/>
      <c r="E257" s="103"/>
      <c r="F257" s="103"/>
      <c r="G257" s="103"/>
      <c r="H257" s="103"/>
      <c r="I257" s="103"/>
      <c r="J257" s="103"/>
      <c r="K257" s="164"/>
      <c r="L257" s="164"/>
      <c r="M257" s="107"/>
    </row>
    <row r="258" spans="1:13" ht="12.75">
      <c r="A258" s="101"/>
      <c r="B258" s="102"/>
      <c r="C258" s="102"/>
      <c r="D258" s="103"/>
      <c r="E258" s="103"/>
      <c r="F258" s="103"/>
      <c r="G258" s="103"/>
      <c r="H258" s="103"/>
      <c r="I258" s="103"/>
      <c r="J258" s="103"/>
      <c r="K258" s="164"/>
      <c r="L258" s="164"/>
      <c r="M258" s="107"/>
    </row>
    <row r="259" spans="1:13" ht="12.75">
      <c r="A259" s="101"/>
      <c r="B259" s="102"/>
      <c r="C259" s="102"/>
      <c r="D259" s="103"/>
      <c r="E259" s="103"/>
      <c r="F259" s="103"/>
      <c r="G259" s="103"/>
      <c r="H259" s="103"/>
      <c r="I259" s="103"/>
      <c r="J259" s="103"/>
      <c r="K259" s="164"/>
      <c r="L259" s="164"/>
      <c r="M259" s="107"/>
    </row>
    <row r="260" spans="1:13" ht="12.75">
      <c r="A260" s="101"/>
      <c r="B260" s="102"/>
      <c r="C260" s="102"/>
      <c r="D260" s="103"/>
      <c r="E260" s="103"/>
      <c r="F260" s="103"/>
      <c r="G260" s="103"/>
      <c r="H260" s="103"/>
      <c r="I260" s="103"/>
      <c r="J260" s="103"/>
      <c r="K260" s="164"/>
      <c r="L260" s="164"/>
      <c r="M260" s="107"/>
    </row>
    <row r="261" spans="1:13" ht="12.75">
      <c r="A261" s="101"/>
      <c r="B261" s="102"/>
      <c r="C261" s="102"/>
      <c r="D261" s="103"/>
      <c r="E261" s="103"/>
      <c r="F261" s="103"/>
      <c r="G261" s="103"/>
      <c r="H261" s="103"/>
      <c r="I261" s="103"/>
      <c r="J261" s="103"/>
      <c r="K261" s="164"/>
      <c r="L261" s="164"/>
      <c r="M261" s="107"/>
    </row>
    <row r="262" spans="1:13" ht="12.75">
      <c r="A262" s="101"/>
      <c r="B262" s="102"/>
      <c r="C262" s="102"/>
      <c r="D262" s="103"/>
      <c r="E262" s="103"/>
      <c r="F262" s="103"/>
      <c r="G262" s="103"/>
      <c r="H262" s="103"/>
      <c r="I262" s="103"/>
      <c r="J262" s="103"/>
      <c r="K262" s="164"/>
      <c r="L262" s="164"/>
      <c r="M262" s="107"/>
    </row>
    <row r="263" spans="1:13" ht="12.75">
      <c r="A263" s="108"/>
      <c r="B263" s="109"/>
      <c r="C263" s="109"/>
      <c r="D263" s="110"/>
      <c r="E263" s="110"/>
      <c r="F263" s="110"/>
      <c r="G263" s="110"/>
      <c r="H263" s="110"/>
      <c r="I263" s="110"/>
      <c r="J263" s="110"/>
      <c r="K263" s="187"/>
      <c r="L263" s="187"/>
      <c r="M263" s="111"/>
    </row>
    <row r="264" spans="1:13" ht="12.75">
      <c r="A264" s="82"/>
      <c r="B264" s="112"/>
      <c r="C264" s="112"/>
      <c r="D264" s="113"/>
      <c r="E264" s="113"/>
      <c r="F264" s="113"/>
      <c r="G264" s="78"/>
      <c r="H264" s="78"/>
      <c r="I264" s="78"/>
      <c r="J264" s="78"/>
      <c r="K264" s="78"/>
      <c r="L264" s="78"/>
      <c r="M264" s="78"/>
    </row>
    <row r="265" spans="1:13" ht="12.75">
      <c r="A265" s="82"/>
      <c r="B265" s="112"/>
      <c r="C265" s="112"/>
      <c r="D265" s="113"/>
      <c r="E265" s="113"/>
      <c r="F265" s="113"/>
      <c r="G265" s="78"/>
      <c r="H265" s="78"/>
      <c r="I265" s="78"/>
      <c r="J265" s="78"/>
      <c r="K265" s="78"/>
      <c r="L265" s="78"/>
      <c r="M265" s="78"/>
    </row>
    <row r="266" spans="1:13" ht="12.75">
      <c r="A266" s="82"/>
      <c r="B266" s="112"/>
      <c r="C266" s="112"/>
      <c r="D266" s="113"/>
      <c r="E266" s="113"/>
      <c r="F266" s="113"/>
      <c r="G266" s="78"/>
      <c r="H266" s="78"/>
      <c r="I266" s="78"/>
      <c r="J266" s="78"/>
      <c r="K266" s="78"/>
      <c r="L266" s="78"/>
      <c r="M266" s="78"/>
    </row>
    <row r="267" spans="1:13" ht="12.75">
      <c r="A267" s="82"/>
      <c r="B267" s="112"/>
      <c r="C267" s="112"/>
      <c r="D267" s="113"/>
      <c r="E267" s="113"/>
      <c r="F267" s="113"/>
      <c r="G267" s="78"/>
      <c r="H267" s="78"/>
      <c r="I267" s="78"/>
      <c r="J267" s="78"/>
      <c r="K267" s="78"/>
      <c r="L267" s="78"/>
      <c r="M267" s="78"/>
    </row>
    <row r="268" spans="1:13" ht="12.75">
      <c r="A268" s="82"/>
      <c r="B268" s="112"/>
      <c r="C268" s="112"/>
      <c r="D268" s="113"/>
      <c r="E268" s="113"/>
      <c r="F268" s="113"/>
      <c r="G268" s="78"/>
      <c r="H268" s="78"/>
      <c r="I268" s="78"/>
      <c r="J268" s="78"/>
      <c r="K268" s="78"/>
      <c r="L268" s="78"/>
      <c r="M268" s="78"/>
    </row>
    <row r="269" spans="1:13" ht="12.75">
      <c r="A269" s="76" t="s">
        <v>0</v>
      </c>
      <c r="B269" s="77"/>
      <c r="C269" s="77"/>
      <c r="D269" s="78"/>
      <c r="E269" s="78"/>
      <c r="F269" s="78"/>
      <c r="G269" s="79" t="s">
        <v>1</v>
      </c>
      <c r="K269" s="79"/>
      <c r="L269" s="79"/>
      <c r="M269" s="79"/>
    </row>
    <row r="270" spans="1:13" ht="12.75">
      <c r="A270" s="76" t="s">
        <v>2</v>
      </c>
      <c r="B270" s="77"/>
      <c r="C270" s="77"/>
      <c r="D270" s="78"/>
      <c r="E270" s="78"/>
      <c r="F270" s="78"/>
      <c r="G270" s="79" t="s">
        <v>3</v>
      </c>
      <c r="K270" s="79"/>
      <c r="L270" s="79"/>
      <c r="M270" s="79"/>
    </row>
    <row r="271" spans="1:13" ht="12.75">
      <c r="A271" s="76" t="s">
        <v>4</v>
      </c>
      <c r="B271" s="77"/>
      <c r="C271" s="77"/>
      <c r="D271" s="78"/>
      <c r="E271" s="78"/>
      <c r="F271" s="78"/>
      <c r="G271" s="80"/>
      <c r="H271" s="80"/>
      <c r="I271" s="80"/>
      <c r="J271" s="81"/>
      <c r="K271" s="81"/>
      <c r="L271" s="81"/>
      <c r="M271" s="80"/>
    </row>
    <row r="272" spans="1:13" ht="20.25">
      <c r="A272" s="211" t="s">
        <v>479</v>
      </c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</row>
    <row r="273" spans="1:13" ht="12.75">
      <c r="A273" s="82"/>
      <c r="B273" s="83"/>
      <c r="C273" s="83"/>
      <c r="D273" s="78"/>
      <c r="E273" s="78"/>
      <c r="F273" s="78"/>
      <c r="G273" s="80"/>
      <c r="H273" s="80"/>
      <c r="I273" s="80"/>
      <c r="J273" s="81"/>
      <c r="K273" s="81"/>
      <c r="L273" s="81"/>
      <c r="M273" s="80"/>
    </row>
    <row r="274" spans="1:13" ht="12.75">
      <c r="A274" s="84"/>
      <c r="B274" s="83"/>
      <c r="C274" s="83"/>
      <c r="D274" s="78"/>
      <c r="E274" s="78"/>
      <c r="F274" s="78"/>
      <c r="G274" s="80"/>
      <c r="H274" s="80"/>
      <c r="I274" s="80"/>
      <c r="J274" s="81"/>
      <c r="K274" s="81"/>
      <c r="L274" s="81"/>
      <c r="M274" s="80"/>
    </row>
    <row r="275" spans="1:13" ht="12.75">
      <c r="A275" s="22" t="s">
        <v>317</v>
      </c>
      <c r="B275" s="85"/>
      <c r="C275" s="85"/>
      <c r="D275" s="86"/>
      <c r="E275" s="86"/>
      <c r="F275" s="86"/>
      <c r="G275" s="85"/>
      <c r="H275" s="87"/>
      <c r="I275" s="87"/>
      <c r="J275" s="85"/>
      <c r="K275" s="85"/>
      <c r="L275" s="85"/>
      <c r="M275" s="80"/>
    </row>
    <row r="276" spans="1:13" ht="12.75">
      <c r="A276" s="82"/>
      <c r="B276" s="83"/>
      <c r="C276" s="83"/>
      <c r="D276" s="78"/>
      <c r="E276" s="78"/>
      <c r="F276" s="78"/>
      <c r="G276" s="80"/>
      <c r="H276" s="80"/>
      <c r="I276" s="80"/>
      <c r="J276" s="81"/>
      <c r="K276" s="81"/>
      <c r="L276" s="81"/>
      <c r="M276" s="80"/>
    </row>
    <row r="277" spans="1:13" ht="12.75">
      <c r="A277" s="82"/>
      <c r="B277" s="83"/>
      <c r="C277" s="83"/>
      <c r="D277" s="78"/>
      <c r="E277" s="78"/>
      <c r="F277" s="78"/>
      <c r="G277" s="80"/>
      <c r="H277" s="80"/>
      <c r="I277" s="80"/>
      <c r="J277" s="81"/>
      <c r="K277" s="81"/>
      <c r="L277" s="81"/>
      <c r="M277" s="80"/>
    </row>
    <row r="278" spans="1:13" ht="12.75">
      <c r="A278" s="88"/>
      <c r="B278" s="89"/>
      <c r="C278" s="89"/>
      <c r="D278" s="90" t="s">
        <v>5</v>
      </c>
      <c r="E278" s="90" t="s">
        <v>5</v>
      </c>
      <c r="F278" s="90" t="s">
        <v>318</v>
      </c>
      <c r="G278" s="89" t="s">
        <v>6</v>
      </c>
      <c r="H278" s="91" t="s">
        <v>7</v>
      </c>
      <c r="I278" s="90" t="s">
        <v>325</v>
      </c>
      <c r="J278" s="89" t="s">
        <v>8</v>
      </c>
      <c r="K278" s="90" t="s">
        <v>323</v>
      </c>
      <c r="L278" s="90" t="s">
        <v>323</v>
      </c>
      <c r="M278" s="91" t="s">
        <v>7</v>
      </c>
    </row>
    <row r="279" spans="1:13" ht="12.75">
      <c r="A279" s="92" t="s">
        <v>9</v>
      </c>
      <c r="B279" s="93" t="s">
        <v>10</v>
      </c>
      <c r="C279" s="93" t="s">
        <v>11</v>
      </c>
      <c r="D279" s="94" t="s">
        <v>12</v>
      </c>
      <c r="E279" s="94" t="s">
        <v>13</v>
      </c>
      <c r="F279" s="94" t="s">
        <v>324</v>
      </c>
      <c r="G279" s="93" t="s">
        <v>13</v>
      </c>
      <c r="H279" s="95" t="s">
        <v>14</v>
      </c>
      <c r="I279" s="94" t="s">
        <v>320</v>
      </c>
      <c r="J279" s="93" t="s">
        <v>15</v>
      </c>
      <c r="K279" s="92">
        <v>2005</v>
      </c>
      <c r="L279" s="94"/>
      <c r="M279" s="95" t="s">
        <v>14</v>
      </c>
    </row>
    <row r="280" spans="1:13" ht="12.75">
      <c r="A280" s="96"/>
      <c r="B280" s="97"/>
      <c r="C280" s="97"/>
      <c r="D280" s="98" t="s">
        <v>16</v>
      </c>
      <c r="E280" s="98"/>
      <c r="F280" s="98"/>
      <c r="G280" s="96" t="s">
        <v>480</v>
      </c>
      <c r="H280" s="96" t="s">
        <v>322</v>
      </c>
      <c r="I280" s="96">
        <v>2006</v>
      </c>
      <c r="J280" s="96" t="s">
        <v>480</v>
      </c>
      <c r="K280" s="96">
        <v>2006</v>
      </c>
      <c r="L280" s="98"/>
      <c r="M280" s="96" t="s">
        <v>480</v>
      </c>
    </row>
    <row r="281" spans="1:13" ht="12.75">
      <c r="A281" s="99" t="s">
        <v>465</v>
      </c>
      <c r="B281" t="s">
        <v>472</v>
      </c>
      <c r="C281" s="121" t="s">
        <v>243</v>
      </c>
      <c r="D281" s="103"/>
      <c r="E281" s="103"/>
      <c r="F281" s="103"/>
      <c r="G281" s="103"/>
      <c r="H281" s="103"/>
      <c r="I281" s="103"/>
      <c r="J281" s="103"/>
      <c r="K281" s="164"/>
      <c r="L281" s="164"/>
      <c r="M281" s="107"/>
    </row>
    <row r="282" spans="1:13" ht="12.75">
      <c r="A282" s="101"/>
      <c r="B282" s="102"/>
      <c r="C282" s="102" t="s">
        <v>227</v>
      </c>
      <c r="D282" s="103"/>
      <c r="E282" s="103"/>
      <c r="F282" s="103"/>
      <c r="G282" s="103"/>
      <c r="H282" s="103"/>
      <c r="I282" s="103"/>
      <c r="J282" s="103"/>
      <c r="K282" s="164"/>
      <c r="L282" s="164"/>
      <c r="M282" s="107"/>
    </row>
    <row r="283" spans="1:13" ht="12.75">
      <c r="A283" s="101"/>
      <c r="B283" s="102"/>
      <c r="C283" s="102" t="s">
        <v>244</v>
      </c>
      <c r="D283" s="103"/>
      <c r="E283" s="103"/>
      <c r="F283" s="103"/>
      <c r="G283" s="103"/>
      <c r="H283" s="103"/>
      <c r="I283" s="103"/>
      <c r="J283" s="103"/>
      <c r="K283" s="164"/>
      <c r="L283" s="164"/>
      <c r="M283" s="107"/>
    </row>
    <row r="284" spans="1:13" ht="12.75">
      <c r="A284" s="101"/>
      <c r="B284" s="102"/>
      <c r="C284" s="102" t="s">
        <v>245</v>
      </c>
      <c r="D284" s="103"/>
      <c r="E284" s="103"/>
      <c r="F284" s="103"/>
      <c r="G284" s="103"/>
      <c r="H284" s="103"/>
      <c r="I284" s="103"/>
      <c r="J284" s="103"/>
      <c r="K284" s="164"/>
      <c r="L284" s="164"/>
      <c r="M284" s="107"/>
    </row>
    <row r="285" spans="1:13" ht="12.75">
      <c r="A285" s="101"/>
      <c r="B285" s="102"/>
      <c r="C285" s="102" t="s">
        <v>113</v>
      </c>
      <c r="D285" s="103"/>
      <c r="E285" s="103"/>
      <c r="F285" s="103"/>
      <c r="G285" s="103"/>
      <c r="H285" s="103"/>
      <c r="I285" s="103"/>
      <c r="J285" s="103"/>
      <c r="K285" s="164"/>
      <c r="L285" s="164"/>
      <c r="M285" s="107"/>
    </row>
    <row r="286" spans="1:13" ht="12.75">
      <c r="A286" s="101"/>
      <c r="B286" s="102"/>
      <c r="C286" s="102" t="s">
        <v>246</v>
      </c>
      <c r="D286" s="103">
        <v>1700</v>
      </c>
      <c r="E286" s="103">
        <f>D286*0.865800245</f>
        <v>1471.8604165</v>
      </c>
      <c r="F286" s="137">
        <f>D286*0.140123425</f>
        <v>238.2098225</v>
      </c>
      <c r="G286" s="103">
        <f>D286*1.005923714</f>
        <v>1710.0703138</v>
      </c>
      <c r="H286" s="103">
        <v>919.0378891</v>
      </c>
      <c r="I286" s="103">
        <f>E286*0.1</f>
        <v>147.18604165</v>
      </c>
      <c r="J286" s="103">
        <f>G286*0.1</f>
        <v>171.00703138</v>
      </c>
      <c r="K286" s="164">
        <f>F286*0.2</f>
        <v>47.6419645</v>
      </c>
      <c r="L286" s="103"/>
      <c r="M286" s="146">
        <f>H286+J286</f>
        <v>1090.04492048</v>
      </c>
    </row>
    <row r="287" spans="1:13" ht="12.75">
      <c r="A287" s="101"/>
      <c r="B287" s="102"/>
      <c r="C287" s="102"/>
      <c r="D287" s="103"/>
      <c r="E287" s="103"/>
      <c r="F287" s="103"/>
      <c r="G287" s="104"/>
      <c r="H287" s="105"/>
      <c r="I287" s="105"/>
      <c r="J287" s="104"/>
      <c r="K287" s="149"/>
      <c r="L287" s="149"/>
      <c r="M287" s="106"/>
    </row>
    <row r="288" spans="1:13" ht="12.75">
      <c r="A288" s="101" t="s">
        <v>466</v>
      </c>
      <c r="B288" t="s">
        <v>473</v>
      </c>
      <c r="C288" s="121" t="s">
        <v>247</v>
      </c>
      <c r="D288" s="103"/>
      <c r="E288" s="103"/>
      <c r="F288" s="103"/>
      <c r="G288" s="103"/>
      <c r="H288" s="103"/>
      <c r="I288" s="103"/>
      <c r="J288" s="103"/>
      <c r="K288" s="164"/>
      <c r="L288" s="164"/>
      <c r="M288" s="107"/>
    </row>
    <row r="289" spans="1:13" ht="12.75">
      <c r="A289" s="101"/>
      <c r="B289" s="102"/>
      <c r="C289" s="102" t="s">
        <v>248</v>
      </c>
      <c r="D289" s="103"/>
      <c r="E289" s="103"/>
      <c r="F289" s="103"/>
      <c r="G289" s="103"/>
      <c r="H289" s="103"/>
      <c r="I289" s="103"/>
      <c r="J289" s="103"/>
      <c r="K289" s="164"/>
      <c r="L289" s="164"/>
      <c r="M289" s="107"/>
    </row>
    <row r="290" spans="1:13" ht="12.75">
      <c r="A290" s="101"/>
      <c r="B290" s="102"/>
      <c r="C290" s="102" t="s">
        <v>249</v>
      </c>
      <c r="D290" s="103"/>
      <c r="E290" s="103"/>
      <c r="F290" s="103"/>
      <c r="G290" s="103"/>
      <c r="H290" s="103"/>
      <c r="I290" s="103"/>
      <c r="J290" s="103"/>
      <c r="K290" s="164"/>
      <c r="L290" s="164"/>
      <c r="M290" s="107"/>
    </row>
    <row r="291" spans="1:13" ht="12.75">
      <c r="A291" s="101"/>
      <c r="B291" s="102"/>
      <c r="C291" s="102" t="s">
        <v>113</v>
      </c>
      <c r="D291" s="103"/>
      <c r="E291" s="103"/>
      <c r="F291" s="103"/>
      <c r="G291" s="103"/>
      <c r="H291" s="103"/>
      <c r="I291" s="103"/>
      <c r="J291" s="103"/>
      <c r="K291" s="164"/>
      <c r="L291" s="164"/>
      <c r="M291" s="107"/>
    </row>
    <row r="292" spans="1:13" ht="12.75">
      <c r="A292" s="101"/>
      <c r="B292" s="102"/>
      <c r="C292" s="102" t="s">
        <v>250</v>
      </c>
      <c r="D292" s="103">
        <v>465</v>
      </c>
      <c r="E292" s="103">
        <f>D292*0.865800245</f>
        <v>402.597113925</v>
      </c>
      <c r="F292" s="137">
        <f>D292*0.140123425</f>
        <v>65.157392625</v>
      </c>
      <c r="G292" s="103">
        <f>D292*1.005923714</f>
        <v>467.75452700999995</v>
      </c>
      <c r="H292" s="103">
        <v>251.383893195</v>
      </c>
      <c r="I292" s="103">
        <f>E292*0.1</f>
        <v>40.2597113925</v>
      </c>
      <c r="J292" s="103">
        <f>G292*0.1</f>
        <v>46.775452701</v>
      </c>
      <c r="K292" s="164">
        <f>F292*0.2</f>
        <v>13.031478525</v>
      </c>
      <c r="L292" s="103"/>
      <c r="M292" s="146">
        <f>H292+J292</f>
        <v>298.159345896</v>
      </c>
    </row>
    <row r="293" spans="1:13" ht="12.75">
      <c r="A293" s="101"/>
      <c r="B293" s="102"/>
      <c r="C293" s="102"/>
      <c r="D293" s="103"/>
      <c r="E293" s="103"/>
      <c r="F293" s="103"/>
      <c r="G293" s="103"/>
      <c r="H293" s="103"/>
      <c r="I293" s="103"/>
      <c r="J293" s="103"/>
      <c r="K293" s="164"/>
      <c r="L293" s="164"/>
      <c r="M293" s="107"/>
    </row>
    <row r="294" spans="1:13" ht="12.75">
      <c r="A294" s="101" t="s">
        <v>467</v>
      </c>
      <c r="B294" t="s">
        <v>474</v>
      </c>
      <c r="C294" s="121" t="s">
        <v>247</v>
      </c>
      <c r="D294" s="103"/>
      <c r="E294" s="103"/>
      <c r="F294" s="103"/>
      <c r="G294" s="103"/>
      <c r="H294" s="103"/>
      <c r="I294" s="103"/>
      <c r="J294" s="103"/>
      <c r="K294" s="164"/>
      <c r="L294" s="164"/>
      <c r="M294" s="107"/>
    </row>
    <row r="295" spans="1:13" ht="12.75">
      <c r="A295" s="101"/>
      <c r="B295" s="102"/>
      <c r="C295" s="102" t="s">
        <v>248</v>
      </c>
      <c r="D295" s="103"/>
      <c r="E295" s="103"/>
      <c r="F295" s="103"/>
      <c r="G295" s="103"/>
      <c r="H295" s="103"/>
      <c r="I295" s="103"/>
      <c r="J295" s="103"/>
      <c r="K295" s="164"/>
      <c r="L295" s="164"/>
      <c r="M295" s="107"/>
    </row>
    <row r="296" spans="1:13" ht="12.75">
      <c r="A296" s="101"/>
      <c r="B296" s="102"/>
      <c r="C296" s="102" t="s">
        <v>251</v>
      </c>
      <c r="D296" s="103"/>
      <c r="E296" s="103"/>
      <c r="F296" s="103"/>
      <c r="G296" s="103"/>
      <c r="H296" s="103"/>
      <c r="I296" s="103"/>
      <c r="J296" s="103"/>
      <c r="K296" s="164"/>
      <c r="L296" s="164"/>
      <c r="M296" s="107"/>
    </row>
    <row r="297" spans="1:13" ht="12.75">
      <c r="A297" s="101"/>
      <c r="B297" s="102"/>
      <c r="C297" s="102" t="s">
        <v>201</v>
      </c>
      <c r="D297" s="103"/>
      <c r="E297" s="103"/>
      <c r="F297" s="103"/>
      <c r="G297" s="103"/>
      <c r="H297" s="103"/>
      <c r="I297" s="103"/>
      <c r="J297" s="103"/>
      <c r="K297" s="164"/>
      <c r="L297" s="164"/>
      <c r="M297" s="107"/>
    </row>
    <row r="298" spans="1:13" ht="12.75">
      <c r="A298" s="101"/>
      <c r="B298" s="102"/>
      <c r="C298" s="102" t="s">
        <v>252</v>
      </c>
      <c r="D298" s="103">
        <v>465</v>
      </c>
      <c r="E298" s="103">
        <f>D298*0.865800245</f>
        <v>402.597113925</v>
      </c>
      <c r="F298" s="137">
        <f>D298*0.140123425</f>
        <v>65.157392625</v>
      </c>
      <c r="G298" s="103">
        <f>D298*1.005923714</f>
        <v>467.75452700999995</v>
      </c>
      <c r="H298" s="103">
        <v>251.383893195</v>
      </c>
      <c r="I298" s="103">
        <f>E298*0.1</f>
        <v>40.2597113925</v>
      </c>
      <c r="J298" s="103">
        <f>G298*0.1</f>
        <v>46.775452701</v>
      </c>
      <c r="K298" s="164">
        <f>F298*0.2</f>
        <v>13.031478525</v>
      </c>
      <c r="L298" s="103"/>
      <c r="M298" s="146">
        <f>H298+J298</f>
        <v>298.159345896</v>
      </c>
    </row>
    <row r="299" spans="1:13" ht="12.75">
      <c r="A299" s="101"/>
      <c r="B299" s="102"/>
      <c r="C299" s="102"/>
      <c r="D299" s="103"/>
      <c r="E299" s="103"/>
      <c r="F299" s="103"/>
      <c r="G299" s="103"/>
      <c r="H299" s="105"/>
      <c r="I299" s="105"/>
      <c r="J299" s="103"/>
      <c r="K299" s="164"/>
      <c r="L299" s="164"/>
      <c r="M299" s="107"/>
    </row>
    <row r="300" spans="1:13" ht="12.75">
      <c r="A300" s="101" t="s">
        <v>468</v>
      </c>
      <c r="B300" t="s">
        <v>363</v>
      </c>
      <c r="C300" s="121" t="s">
        <v>253</v>
      </c>
      <c r="D300" s="103"/>
      <c r="E300" s="103"/>
      <c r="F300" s="103"/>
      <c r="G300" s="103"/>
      <c r="H300" s="103"/>
      <c r="I300" s="103"/>
      <c r="J300" s="103"/>
      <c r="K300" s="164"/>
      <c r="L300" s="164"/>
      <c r="M300" s="107"/>
    </row>
    <row r="301" spans="1:13" ht="12.75">
      <c r="A301" s="101"/>
      <c r="B301" s="102"/>
      <c r="C301" s="102" t="s">
        <v>254</v>
      </c>
      <c r="D301" s="103"/>
      <c r="E301" s="103"/>
      <c r="F301" s="103"/>
      <c r="G301" s="103"/>
      <c r="H301" s="103"/>
      <c r="I301" s="103"/>
      <c r="J301" s="103"/>
      <c r="K301" s="164"/>
      <c r="L301" s="164"/>
      <c r="M301" s="107"/>
    </row>
    <row r="302" spans="1:13" ht="12.75">
      <c r="A302" s="101"/>
      <c r="B302" s="102"/>
      <c r="C302" s="102" t="s">
        <v>255</v>
      </c>
      <c r="D302" s="103"/>
      <c r="E302" s="103"/>
      <c r="F302" s="103"/>
      <c r="G302" s="103"/>
      <c r="H302" s="103"/>
      <c r="I302" s="103"/>
      <c r="J302" s="103"/>
      <c r="K302" s="164"/>
      <c r="L302" s="164"/>
      <c r="M302" s="107"/>
    </row>
    <row r="303" spans="1:13" ht="12.75">
      <c r="A303" s="101"/>
      <c r="B303" s="102"/>
      <c r="C303" s="102" t="s">
        <v>113</v>
      </c>
      <c r="D303" s="103"/>
      <c r="E303" s="103"/>
      <c r="F303" s="103"/>
      <c r="G303" s="103"/>
      <c r="H303" s="103"/>
      <c r="I303" s="103"/>
      <c r="J303" s="103"/>
      <c r="K303" s="164"/>
      <c r="L303" s="164"/>
      <c r="M303" s="107"/>
    </row>
    <row r="304" spans="1:13" ht="12.75">
      <c r="A304" s="101"/>
      <c r="B304" s="102"/>
      <c r="C304" s="102" t="s">
        <v>256</v>
      </c>
      <c r="D304" s="103">
        <v>1845</v>
      </c>
      <c r="E304" s="103">
        <f>D304*0.865800245</f>
        <v>1597.401452025</v>
      </c>
      <c r="F304" s="137">
        <f>D304*0.140123425</f>
        <v>258.527719125</v>
      </c>
      <c r="G304" s="103">
        <f>D304*1.005923714</f>
        <v>1855.9292523299998</v>
      </c>
      <c r="H304" s="103">
        <v>997.426414935</v>
      </c>
      <c r="I304" s="103">
        <f>E304*0.1</f>
        <v>159.7401452025</v>
      </c>
      <c r="J304" s="103">
        <f>G304*0.1</f>
        <v>185.592925233</v>
      </c>
      <c r="K304" s="164">
        <f>F304*0.2</f>
        <v>51.705543825</v>
      </c>
      <c r="L304" s="103"/>
      <c r="M304" s="146">
        <f>H304+J304</f>
        <v>1183.019340168</v>
      </c>
    </row>
    <row r="305" spans="1:13" ht="12.75">
      <c r="A305" s="101"/>
      <c r="B305" s="102"/>
      <c r="C305" s="102"/>
      <c r="D305" s="103"/>
      <c r="E305" s="103"/>
      <c r="F305" s="103"/>
      <c r="G305" s="103"/>
      <c r="H305" s="103"/>
      <c r="I305" s="103"/>
      <c r="J305" s="103"/>
      <c r="K305" s="164"/>
      <c r="L305" s="164"/>
      <c r="M305" s="107"/>
    </row>
    <row r="306" spans="1:13" ht="12.75">
      <c r="A306" s="101" t="s">
        <v>469</v>
      </c>
      <c r="B306" t="s">
        <v>364</v>
      </c>
      <c r="C306" s="121" t="s">
        <v>257</v>
      </c>
      <c r="D306" s="103"/>
      <c r="E306" s="103"/>
      <c r="F306" s="103"/>
      <c r="G306" s="103"/>
      <c r="H306" s="103"/>
      <c r="I306" s="103"/>
      <c r="J306" s="103"/>
      <c r="K306" s="164"/>
      <c r="L306" s="164"/>
      <c r="M306" s="107"/>
    </row>
    <row r="307" spans="1:13" ht="12.75">
      <c r="A307" s="101"/>
      <c r="B307" s="102"/>
      <c r="C307" s="102" t="s">
        <v>254</v>
      </c>
      <c r="D307" s="103"/>
      <c r="E307" s="103"/>
      <c r="F307" s="103"/>
      <c r="G307" s="103"/>
      <c r="H307" s="103"/>
      <c r="I307" s="103"/>
      <c r="J307" s="103"/>
      <c r="K307" s="164"/>
      <c r="L307" s="164"/>
      <c r="M307" s="107"/>
    </row>
    <row r="308" spans="1:13" ht="12.75">
      <c r="A308" s="101"/>
      <c r="B308" s="102"/>
      <c r="C308" s="102" t="s">
        <v>255</v>
      </c>
      <c r="D308" s="103"/>
      <c r="E308" s="103"/>
      <c r="F308" s="103"/>
      <c r="G308" s="103"/>
      <c r="H308" s="103"/>
      <c r="I308" s="103"/>
      <c r="J308" s="103"/>
      <c r="K308" s="164"/>
      <c r="L308" s="164"/>
      <c r="M308" s="107"/>
    </row>
    <row r="309" spans="1:13" ht="12.75">
      <c r="A309" s="101"/>
      <c r="B309" s="102"/>
      <c r="C309" s="102" t="s">
        <v>113</v>
      </c>
      <c r="D309" s="103"/>
      <c r="E309" s="103"/>
      <c r="F309" s="103"/>
      <c r="G309" s="103"/>
      <c r="H309" s="103"/>
      <c r="I309" s="103"/>
      <c r="J309" s="103"/>
      <c r="K309" s="164"/>
      <c r="L309" s="164"/>
      <c r="M309" s="107"/>
    </row>
    <row r="310" spans="1:13" ht="12.75">
      <c r="A310" s="101"/>
      <c r="B310" s="102"/>
      <c r="C310" s="102" t="s">
        <v>258</v>
      </c>
      <c r="D310" s="103">
        <v>1845</v>
      </c>
      <c r="E310" s="103">
        <f>D310*0.865800245</f>
        <v>1597.401452025</v>
      </c>
      <c r="F310" s="137">
        <f>D310*0.140123425</f>
        <v>258.527719125</v>
      </c>
      <c r="G310" s="103">
        <f>D310*1.005923714</f>
        <v>1855.9292523299998</v>
      </c>
      <c r="H310" s="103">
        <v>997.426414935</v>
      </c>
      <c r="I310" s="103">
        <f>E310*0.1</f>
        <v>159.7401452025</v>
      </c>
      <c r="J310" s="103">
        <f>G310*0.1</f>
        <v>185.592925233</v>
      </c>
      <c r="K310" s="164">
        <f>F310*0.2</f>
        <v>51.705543825</v>
      </c>
      <c r="L310" s="103"/>
      <c r="M310" s="146">
        <f>H310+J310</f>
        <v>1183.019340168</v>
      </c>
    </row>
    <row r="311" spans="1:13" ht="12.75">
      <c r="A311" s="101"/>
      <c r="B311" s="102"/>
      <c r="C311" s="102"/>
      <c r="D311" s="103"/>
      <c r="E311" s="103"/>
      <c r="F311" s="103"/>
      <c r="G311" s="103"/>
      <c r="H311" s="103"/>
      <c r="I311" s="103"/>
      <c r="J311" s="103"/>
      <c r="K311" s="164"/>
      <c r="L311" s="164"/>
      <c r="M311" s="107"/>
    </row>
    <row r="312" spans="1:13" ht="12.75">
      <c r="A312" s="101" t="s">
        <v>470</v>
      </c>
      <c r="B312" t="s">
        <v>365</v>
      </c>
      <c r="C312" s="121" t="s">
        <v>253</v>
      </c>
      <c r="D312" s="103"/>
      <c r="E312" s="103"/>
      <c r="F312" s="103"/>
      <c r="G312" s="103"/>
      <c r="H312" s="103"/>
      <c r="I312" s="103"/>
      <c r="J312" s="103"/>
      <c r="K312" s="164"/>
      <c r="L312" s="164"/>
      <c r="M312" s="107"/>
    </row>
    <row r="313" spans="1:13" ht="12.75">
      <c r="A313" s="101"/>
      <c r="B313" s="102"/>
      <c r="C313" s="102" t="s">
        <v>259</v>
      </c>
      <c r="D313" s="103"/>
      <c r="E313" s="103"/>
      <c r="F313" s="103"/>
      <c r="G313" s="103"/>
      <c r="H313" s="103"/>
      <c r="I313" s="103"/>
      <c r="J313" s="103"/>
      <c r="K313" s="164"/>
      <c r="L313" s="164"/>
      <c r="M313" s="107"/>
    </row>
    <row r="314" spans="1:13" ht="12.75">
      <c r="A314" s="101"/>
      <c r="B314" s="102"/>
      <c r="C314" s="102" t="s">
        <v>255</v>
      </c>
      <c r="D314" s="103"/>
      <c r="E314" s="103"/>
      <c r="F314" s="103"/>
      <c r="G314" s="103"/>
      <c r="H314" s="103"/>
      <c r="I314" s="103"/>
      <c r="J314" s="103"/>
      <c r="K314" s="164"/>
      <c r="L314" s="164"/>
      <c r="M314" s="107"/>
    </row>
    <row r="315" spans="1:13" ht="12.75">
      <c r="A315" s="101"/>
      <c r="B315" s="102"/>
      <c r="C315" s="102" t="s">
        <v>113</v>
      </c>
      <c r="D315" s="103"/>
      <c r="E315" s="103"/>
      <c r="F315" s="103"/>
      <c r="G315" s="103"/>
      <c r="H315" s="103"/>
      <c r="I315" s="103"/>
      <c r="J315" s="103"/>
      <c r="K315" s="164"/>
      <c r="L315" s="164"/>
      <c r="M315" s="107"/>
    </row>
    <row r="316" spans="1:13" ht="12.75">
      <c r="A316" s="101"/>
      <c r="B316" s="102"/>
      <c r="C316" s="102" t="s">
        <v>258</v>
      </c>
      <c r="D316" s="103">
        <v>1845</v>
      </c>
      <c r="E316" s="103">
        <f>D316*0.865800245</f>
        <v>1597.401452025</v>
      </c>
      <c r="F316" s="137">
        <f>D316*0.140123425</f>
        <v>258.527719125</v>
      </c>
      <c r="G316" s="103">
        <f>D316*1.005923714</f>
        <v>1855.9292523299998</v>
      </c>
      <c r="H316" s="103">
        <v>997.426414935</v>
      </c>
      <c r="I316" s="103">
        <f>E316*0.1</f>
        <v>159.7401452025</v>
      </c>
      <c r="J316" s="103">
        <f>G316*0.1</f>
        <v>185.592925233</v>
      </c>
      <c r="K316" s="164">
        <f>F316*0.2</f>
        <v>51.705543825</v>
      </c>
      <c r="L316" s="103"/>
      <c r="M316" s="146">
        <f>H316+J316</f>
        <v>1183.019340168</v>
      </c>
    </row>
    <row r="317" spans="1:13" ht="12.75">
      <c r="A317" s="101"/>
      <c r="B317" s="102"/>
      <c r="C317" s="102"/>
      <c r="D317" s="103"/>
      <c r="E317" s="103"/>
      <c r="F317" s="103"/>
      <c r="G317" s="103"/>
      <c r="H317" s="103"/>
      <c r="I317" s="103"/>
      <c r="J317" s="103"/>
      <c r="K317" s="164"/>
      <c r="L317" s="164"/>
      <c r="M317" s="107"/>
    </row>
    <row r="318" spans="1:13" ht="12.75">
      <c r="A318" s="101" t="s">
        <v>471</v>
      </c>
      <c r="B318" t="s">
        <v>366</v>
      </c>
      <c r="C318" s="121" t="s">
        <v>253</v>
      </c>
      <c r="D318" s="103"/>
      <c r="E318" s="103"/>
      <c r="F318" s="103"/>
      <c r="G318" s="103"/>
      <c r="H318" s="103"/>
      <c r="I318" s="103"/>
      <c r="J318" s="103"/>
      <c r="K318" s="164"/>
      <c r="L318" s="164"/>
      <c r="M318" s="107"/>
    </row>
    <row r="319" spans="1:13" ht="12.75">
      <c r="A319" s="101"/>
      <c r="B319" s="102"/>
      <c r="C319" s="102" t="s">
        <v>260</v>
      </c>
      <c r="D319" s="103"/>
      <c r="E319" s="103"/>
      <c r="F319" s="103"/>
      <c r="G319" s="103"/>
      <c r="H319" s="103"/>
      <c r="I319" s="103"/>
      <c r="J319" s="103"/>
      <c r="K319" s="164"/>
      <c r="L319" s="164"/>
      <c r="M319" s="107"/>
    </row>
    <row r="320" spans="1:13" ht="12.75">
      <c r="A320" s="101"/>
      <c r="B320" s="102"/>
      <c r="C320" s="102" t="s">
        <v>261</v>
      </c>
      <c r="D320" s="103"/>
      <c r="E320" s="103"/>
      <c r="F320" s="103"/>
      <c r="G320" s="103"/>
      <c r="H320" s="103"/>
      <c r="I320" s="103"/>
      <c r="J320" s="103"/>
      <c r="K320" s="164"/>
      <c r="L320" s="164"/>
      <c r="M320" s="107"/>
    </row>
    <row r="321" spans="1:13" ht="12.75">
      <c r="A321" s="101"/>
      <c r="B321" s="102"/>
      <c r="C321" s="102" t="s">
        <v>113</v>
      </c>
      <c r="D321" s="103"/>
      <c r="E321" s="103"/>
      <c r="F321" s="103"/>
      <c r="G321" s="103"/>
      <c r="H321" s="103"/>
      <c r="I321" s="103"/>
      <c r="J321" s="103"/>
      <c r="K321" s="164"/>
      <c r="L321" s="164"/>
      <c r="M321" s="107"/>
    </row>
    <row r="322" spans="1:13" ht="12.75">
      <c r="A322" s="101"/>
      <c r="B322" s="102"/>
      <c r="C322" s="102" t="s">
        <v>258</v>
      </c>
      <c r="D322" s="103">
        <v>1845</v>
      </c>
      <c r="E322" s="103">
        <f>D322*0.865800245</f>
        <v>1597.401452025</v>
      </c>
      <c r="F322" s="137">
        <f>D322*0.140123425</f>
        <v>258.527719125</v>
      </c>
      <c r="G322" s="103">
        <f>D322*1.005923714</f>
        <v>1855.9292523299998</v>
      </c>
      <c r="H322" s="103">
        <v>997.426414935</v>
      </c>
      <c r="I322" s="103">
        <f>E322*0.1</f>
        <v>159.7401452025</v>
      </c>
      <c r="J322" s="103">
        <f>G322*0.1</f>
        <v>185.592925233</v>
      </c>
      <c r="K322" s="164">
        <f>F322*0.2</f>
        <v>51.705543825</v>
      </c>
      <c r="L322" s="103"/>
      <c r="M322" s="146">
        <f>H322+J322</f>
        <v>1183.019340168</v>
      </c>
    </row>
    <row r="323" spans="1:13" ht="12.75">
      <c r="A323" s="101"/>
      <c r="B323" s="102"/>
      <c r="C323" s="102"/>
      <c r="D323" s="103"/>
      <c r="E323" s="103"/>
      <c r="F323" s="103"/>
      <c r="G323" s="103"/>
      <c r="H323" s="103"/>
      <c r="I323" s="103"/>
      <c r="J323" s="103"/>
      <c r="K323" s="164"/>
      <c r="L323" s="164"/>
      <c r="M323" s="107"/>
    </row>
    <row r="324" spans="1:13" ht="12.75">
      <c r="A324" s="101"/>
      <c r="B324" s="102"/>
      <c r="C324" s="102"/>
      <c r="D324" s="103"/>
      <c r="E324" s="103"/>
      <c r="F324" s="103"/>
      <c r="G324" s="103"/>
      <c r="H324" s="103"/>
      <c r="I324" s="103"/>
      <c r="J324" s="103"/>
      <c r="K324" s="164"/>
      <c r="L324" s="164"/>
      <c r="M324" s="107"/>
    </row>
    <row r="325" spans="1:13" ht="12.75">
      <c r="A325" s="101"/>
      <c r="B325" s="102"/>
      <c r="C325" s="102"/>
      <c r="D325" s="103"/>
      <c r="E325" s="103"/>
      <c r="F325" s="103"/>
      <c r="G325" s="103"/>
      <c r="H325" s="103"/>
      <c r="I325" s="103"/>
      <c r="J325" s="103"/>
      <c r="K325" s="164"/>
      <c r="L325" s="164"/>
      <c r="M325" s="107"/>
    </row>
    <row r="326" spans="1:13" ht="12.75">
      <c r="A326" s="101"/>
      <c r="B326" s="102"/>
      <c r="C326" s="102"/>
      <c r="D326" s="103"/>
      <c r="E326" s="103"/>
      <c r="F326" s="103"/>
      <c r="G326" s="103"/>
      <c r="H326" s="103"/>
      <c r="I326" s="103"/>
      <c r="J326" s="103"/>
      <c r="K326" s="164"/>
      <c r="L326" s="164"/>
      <c r="M326" s="107"/>
    </row>
    <row r="327" spans="1:13" ht="12.75">
      <c r="A327" s="101"/>
      <c r="B327" s="102"/>
      <c r="C327" s="102"/>
      <c r="D327" s="103"/>
      <c r="E327" s="103"/>
      <c r="F327" s="103"/>
      <c r="G327" s="103"/>
      <c r="H327" s="103"/>
      <c r="I327" s="103"/>
      <c r="J327" s="103"/>
      <c r="K327" s="164"/>
      <c r="L327" s="164"/>
      <c r="M327" s="107"/>
    </row>
    <row r="328" spans="1:13" ht="12.75">
      <c r="A328" s="101"/>
      <c r="B328" s="102"/>
      <c r="C328" s="102"/>
      <c r="D328" s="103"/>
      <c r="E328" s="103"/>
      <c r="F328" s="103"/>
      <c r="G328" s="103"/>
      <c r="H328" s="103"/>
      <c r="I328" s="103"/>
      <c r="J328" s="103"/>
      <c r="K328" s="164"/>
      <c r="L328" s="164"/>
      <c r="M328" s="107"/>
    </row>
    <row r="329" spans="1:13" ht="12.75">
      <c r="A329" s="101"/>
      <c r="B329" s="102"/>
      <c r="C329" s="102"/>
      <c r="D329" s="103"/>
      <c r="E329" s="103"/>
      <c r="F329" s="103"/>
      <c r="G329" s="103"/>
      <c r="H329" s="103"/>
      <c r="I329" s="103"/>
      <c r="J329" s="103"/>
      <c r="K329" s="164"/>
      <c r="L329" s="164"/>
      <c r="M329" s="107"/>
    </row>
    <row r="330" spans="1:13" ht="12.75">
      <c r="A330" s="108"/>
      <c r="B330" s="109"/>
      <c r="C330" s="109"/>
      <c r="D330" s="110"/>
      <c r="E330" s="110"/>
      <c r="F330" s="110"/>
      <c r="G330" s="110"/>
      <c r="H330" s="110"/>
      <c r="I330" s="110"/>
      <c r="J330" s="110"/>
      <c r="K330" s="187"/>
      <c r="L330" s="187"/>
      <c r="M330" s="111"/>
    </row>
    <row r="331" spans="1:13" ht="12.75">
      <c r="A331" s="82"/>
      <c r="B331" s="112"/>
      <c r="C331" s="112"/>
      <c r="D331" s="113"/>
      <c r="E331" s="113"/>
      <c r="F331" s="113"/>
      <c r="G331" s="78"/>
      <c r="H331" s="78"/>
      <c r="I331" s="78"/>
      <c r="J331" s="78"/>
      <c r="K331" s="78"/>
      <c r="L331" s="78"/>
      <c r="M331" s="78"/>
    </row>
    <row r="332" spans="1:13" ht="12.75">
      <c r="A332" s="82"/>
      <c r="B332" s="112"/>
      <c r="C332" s="112"/>
      <c r="D332" s="113"/>
      <c r="E332" s="113"/>
      <c r="F332" s="113"/>
      <c r="G332" s="78"/>
      <c r="H332" s="78"/>
      <c r="I332" s="78"/>
      <c r="J332" s="78"/>
      <c r="K332" s="78"/>
      <c r="L332" s="78"/>
      <c r="M332" s="78"/>
    </row>
    <row r="333" spans="1:13" ht="12.75">
      <c r="A333" s="82"/>
      <c r="B333" s="112"/>
      <c r="C333" s="112"/>
      <c r="D333" s="113"/>
      <c r="E333" s="113"/>
      <c r="F333" s="113"/>
      <c r="G333" s="78"/>
      <c r="H333" s="78"/>
      <c r="I333" s="78"/>
      <c r="J333" s="78"/>
      <c r="K333" s="78"/>
      <c r="L333" s="78"/>
      <c r="M333" s="78"/>
    </row>
    <row r="334" spans="1:13" ht="12.75">
      <c r="A334" s="82"/>
      <c r="B334" s="112"/>
      <c r="C334" s="112"/>
      <c r="D334" s="113"/>
      <c r="E334" s="113"/>
      <c r="F334" s="113"/>
      <c r="G334" s="78"/>
      <c r="H334" s="78"/>
      <c r="I334" s="78"/>
      <c r="J334" s="78"/>
      <c r="K334" s="78"/>
      <c r="L334" s="78"/>
      <c r="M334" s="78"/>
    </row>
    <row r="335" spans="1:13" ht="12.75">
      <c r="A335" s="82"/>
      <c r="B335" s="112"/>
      <c r="C335" s="112"/>
      <c r="D335" s="113"/>
      <c r="E335" s="113"/>
      <c r="F335" s="113"/>
      <c r="G335" s="78"/>
      <c r="H335" s="78"/>
      <c r="I335" s="78"/>
      <c r="J335" s="78"/>
      <c r="K335" s="78"/>
      <c r="L335" s="78"/>
      <c r="M335" s="78"/>
    </row>
    <row r="336" spans="1:13" ht="12.75">
      <c r="A336" s="76" t="s">
        <v>0</v>
      </c>
      <c r="B336" s="77"/>
      <c r="C336" s="77"/>
      <c r="D336" s="78"/>
      <c r="E336" s="78"/>
      <c r="F336" s="78"/>
      <c r="G336" s="79" t="s">
        <v>1</v>
      </c>
      <c r="K336" s="79"/>
      <c r="L336" s="79"/>
      <c r="M336" s="79"/>
    </row>
    <row r="337" spans="1:13" ht="12.75">
      <c r="A337" s="76" t="s">
        <v>2</v>
      </c>
      <c r="B337" s="77"/>
      <c r="C337" s="77"/>
      <c r="D337" s="78"/>
      <c r="E337" s="78"/>
      <c r="F337" s="78"/>
      <c r="G337" s="79" t="s">
        <v>3</v>
      </c>
      <c r="K337" s="79"/>
      <c r="L337" s="79"/>
      <c r="M337" s="79"/>
    </row>
    <row r="338" spans="1:13" ht="12.75">
      <c r="A338" s="76" t="s">
        <v>4</v>
      </c>
      <c r="B338" s="77"/>
      <c r="C338" s="77"/>
      <c r="D338" s="78"/>
      <c r="E338" s="78"/>
      <c r="F338" s="78"/>
      <c r="G338" s="80"/>
      <c r="H338" s="80"/>
      <c r="I338" s="80"/>
      <c r="J338" s="81"/>
      <c r="K338" s="81"/>
      <c r="L338" s="81"/>
      <c r="M338" s="80"/>
    </row>
    <row r="339" spans="1:13" ht="20.25">
      <c r="A339" s="211" t="s">
        <v>479</v>
      </c>
      <c r="B339" s="211"/>
      <c r="C339" s="211"/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</row>
    <row r="340" spans="1:13" ht="12.75">
      <c r="A340" s="82"/>
      <c r="B340" s="83"/>
      <c r="C340" s="83"/>
      <c r="D340" s="78"/>
      <c r="E340" s="78"/>
      <c r="F340" s="78"/>
      <c r="G340" s="80"/>
      <c r="H340" s="80"/>
      <c r="I340" s="80"/>
      <c r="J340" s="81"/>
      <c r="K340" s="81"/>
      <c r="L340" s="81"/>
      <c r="M340" s="80"/>
    </row>
    <row r="341" spans="1:13" ht="12.75">
      <c r="A341" s="84"/>
      <c r="B341" s="83"/>
      <c r="C341" s="83"/>
      <c r="D341" s="78"/>
      <c r="E341" s="78"/>
      <c r="F341" s="78"/>
      <c r="G341" s="80"/>
      <c r="H341" s="80"/>
      <c r="I341" s="80"/>
      <c r="J341" s="81"/>
      <c r="K341" s="81"/>
      <c r="L341" s="81"/>
      <c r="M341" s="80"/>
    </row>
    <row r="342" spans="1:13" ht="12.75">
      <c r="A342" s="22" t="s">
        <v>317</v>
      </c>
      <c r="B342" s="85"/>
      <c r="C342" s="85"/>
      <c r="D342" s="86"/>
      <c r="E342" s="86"/>
      <c r="F342" s="86"/>
      <c r="G342" s="85"/>
      <c r="H342" s="87"/>
      <c r="I342" s="87"/>
      <c r="J342" s="85"/>
      <c r="K342" s="85"/>
      <c r="L342" s="85"/>
      <c r="M342" s="80"/>
    </row>
    <row r="343" spans="1:13" ht="12.75">
      <c r="A343" s="82"/>
      <c r="B343" s="83"/>
      <c r="C343" s="83"/>
      <c r="D343" s="78"/>
      <c r="E343" s="78"/>
      <c r="F343" s="78"/>
      <c r="G343" s="80"/>
      <c r="H343" s="80"/>
      <c r="I343" s="80"/>
      <c r="J343" s="81"/>
      <c r="K343" s="81"/>
      <c r="L343" s="81"/>
      <c r="M343" s="80"/>
    </row>
    <row r="344" spans="1:13" ht="12.75">
      <c r="A344" s="82"/>
      <c r="B344" s="83"/>
      <c r="C344" s="83"/>
      <c r="D344" s="78"/>
      <c r="E344" s="78"/>
      <c r="F344" s="78"/>
      <c r="G344" s="80"/>
      <c r="H344" s="80"/>
      <c r="I344" s="80"/>
      <c r="J344" s="81"/>
      <c r="K344" s="81"/>
      <c r="L344" s="81"/>
      <c r="M344" s="80"/>
    </row>
    <row r="345" spans="1:13" ht="12.75">
      <c r="A345" s="88"/>
      <c r="B345" s="89"/>
      <c r="C345" s="89"/>
      <c r="D345" s="90" t="s">
        <v>5</v>
      </c>
      <c r="E345" s="90" t="s">
        <v>5</v>
      </c>
      <c r="F345" s="90" t="s">
        <v>318</v>
      </c>
      <c r="G345" s="89" t="s">
        <v>6</v>
      </c>
      <c r="H345" s="91" t="s">
        <v>7</v>
      </c>
      <c r="I345" s="90" t="s">
        <v>325</v>
      </c>
      <c r="J345" s="89" t="s">
        <v>8</v>
      </c>
      <c r="K345" s="90" t="s">
        <v>323</v>
      </c>
      <c r="L345" s="90" t="s">
        <v>323</v>
      </c>
      <c r="M345" s="91" t="s">
        <v>7</v>
      </c>
    </row>
    <row r="346" spans="1:13" ht="12.75">
      <c r="A346" s="92" t="s">
        <v>9</v>
      </c>
      <c r="B346" s="93" t="s">
        <v>10</v>
      </c>
      <c r="C346" s="93" t="s">
        <v>11</v>
      </c>
      <c r="D346" s="94" t="s">
        <v>12</v>
      </c>
      <c r="E346" s="94" t="s">
        <v>13</v>
      </c>
      <c r="F346" s="94" t="s">
        <v>324</v>
      </c>
      <c r="G346" s="93" t="s">
        <v>13</v>
      </c>
      <c r="H346" s="95" t="s">
        <v>14</v>
      </c>
      <c r="I346" s="94" t="s">
        <v>320</v>
      </c>
      <c r="J346" s="93" t="s">
        <v>15</v>
      </c>
      <c r="K346" s="92">
        <v>2005</v>
      </c>
      <c r="L346" s="94"/>
      <c r="M346" s="95" t="s">
        <v>14</v>
      </c>
    </row>
    <row r="347" spans="1:13" ht="12.75">
      <c r="A347" s="96"/>
      <c r="B347" s="97"/>
      <c r="C347" s="97"/>
      <c r="D347" s="98" t="s">
        <v>16</v>
      </c>
      <c r="E347" s="98"/>
      <c r="F347" s="98"/>
      <c r="G347" s="96" t="s">
        <v>480</v>
      </c>
      <c r="H347" s="96" t="s">
        <v>322</v>
      </c>
      <c r="I347" s="96">
        <v>2006</v>
      </c>
      <c r="J347" s="96" t="s">
        <v>480</v>
      </c>
      <c r="K347" s="96">
        <v>2006</v>
      </c>
      <c r="L347" s="98"/>
      <c r="M347" s="96" t="s">
        <v>480</v>
      </c>
    </row>
    <row r="348" spans="1:13" ht="12.75">
      <c r="A348" s="99" t="s">
        <v>475</v>
      </c>
      <c r="B348" t="s">
        <v>367</v>
      </c>
      <c r="C348" s="121" t="s">
        <v>253</v>
      </c>
      <c r="D348" s="103"/>
      <c r="E348" s="103"/>
      <c r="F348" s="103"/>
      <c r="G348" s="103"/>
      <c r="H348" s="103"/>
      <c r="I348" s="103"/>
      <c r="J348" s="103"/>
      <c r="K348" s="164"/>
      <c r="L348" s="164"/>
      <c r="M348" s="107"/>
    </row>
    <row r="349" spans="1:13" ht="12.75">
      <c r="A349" s="101"/>
      <c r="B349" s="102"/>
      <c r="C349" s="102" t="s">
        <v>259</v>
      </c>
      <c r="D349" s="103"/>
      <c r="E349" s="103"/>
      <c r="F349" s="103"/>
      <c r="G349" s="103"/>
      <c r="H349" s="103"/>
      <c r="I349" s="103"/>
      <c r="J349" s="103"/>
      <c r="K349" s="164"/>
      <c r="L349" s="164"/>
      <c r="M349" s="107"/>
    </row>
    <row r="350" spans="1:13" ht="12.75">
      <c r="A350" s="101"/>
      <c r="B350" s="102"/>
      <c r="C350" s="102" t="s">
        <v>255</v>
      </c>
      <c r="D350" s="103"/>
      <c r="E350" s="103"/>
      <c r="F350" s="103"/>
      <c r="G350" s="103"/>
      <c r="H350" s="103"/>
      <c r="I350" s="103"/>
      <c r="J350" s="103"/>
      <c r="K350" s="164"/>
      <c r="L350" s="164"/>
      <c r="M350" s="107"/>
    </row>
    <row r="351" spans="1:13" ht="12.75">
      <c r="A351" s="101"/>
      <c r="B351" s="102"/>
      <c r="C351" s="102" t="s">
        <v>113</v>
      </c>
      <c r="D351" s="103"/>
      <c r="E351" s="103"/>
      <c r="F351" s="103"/>
      <c r="G351" s="103"/>
      <c r="H351" s="103"/>
      <c r="I351" s="103"/>
      <c r="J351" s="103"/>
      <c r="K351" s="164"/>
      <c r="L351" s="164"/>
      <c r="M351" s="107"/>
    </row>
    <row r="352" spans="1:13" ht="12.75">
      <c r="A352" s="101"/>
      <c r="B352" s="102"/>
      <c r="C352" s="102" t="s">
        <v>258</v>
      </c>
      <c r="D352" s="103">
        <v>1845</v>
      </c>
      <c r="E352" s="103">
        <f>D352*0.865800245</f>
        <v>1597.401452025</v>
      </c>
      <c r="F352" s="137">
        <f>D352*0.140123425</f>
        <v>258.527719125</v>
      </c>
      <c r="G352" s="103">
        <f>D352*1.005923714</f>
        <v>1855.9292523299998</v>
      </c>
      <c r="H352" s="103">
        <v>997.426414935</v>
      </c>
      <c r="I352" s="103">
        <f>E352*0.1</f>
        <v>159.7401452025</v>
      </c>
      <c r="J352" s="103">
        <f>G352*0.1</f>
        <v>185.592925233</v>
      </c>
      <c r="K352" s="164">
        <f>F352*0.2</f>
        <v>51.705543825</v>
      </c>
      <c r="L352" s="103"/>
      <c r="M352" s="146">
        <f>H352+J352</f>
        <v>1183.019340168</v>
      </c>
    </row>
    <row r="353" spans="1:13" ht="12.75">
      <c r="A353" s="101"/>
      <c r="B353" s="102"/>
      <c r="C353" s="102"/>
      <c r="D353" s="103"/>
      <c r="E353" s="103"/>
      <c r="F353" s="103"/>
      <c r="G353" s="103"/>
      <c r="H353" s="103"/>
      <c r="I353" s="103"/>
      <c r="J353" s="103"/>
      <c r="K353" s="164"/>
      <c r="L353" s="164"/>
      <c r="M353" s="107"/>
    </row>
    <row r="354" spans="1:13" ht="12.75">
      <c r="A354" s="101" t="s">
        <v>476</v>
      </c>
      <c r="B354" t="s">
        <v>368</v>
      </c>
      <c r="C354" s="121" t="s">
        <v>253</v>
      </c>
      <c r="D354" s="103"/>
      <c r="E354" s="103"/>
      <c r="F354" s="103"/>
      <c r="G354" s="103"/>
      <c r="H354" s="103"/>
      <c r="I354" s="103"/>
      <c r="J354" s="103"/>
      <c r="K354" s="164"/>
      <c r="L354" s="164"/>
      <c r="M354" s="107"/>
    </row>
    <row r="355" spans="1:13" ht="12.75">
      <c r="A355" s="101"/>
      <c r="B355" s="102"/>
      <c r="C355" s="102" t="s">
        <v>259</v>
      </c>
      <c r="D355" s="103"/>
      <c r="E355" s="103"/>
      <c r="F355" s="103"/>
      <c r="G355" s="103"/>
      <c r="H355" s="103"/>
      <c r="I355" s="103"/>
      <c r="J355" s="103"/>
      <c r="K355" s="164"/>
      <c r="L355" s="164"/>
      <c r="M355" s="107"/>
    </row>
    <row r="356" spans="1:13" ht="12.75">
      <c r="A356" s="101"/>
      <c r="B356" s="102"/>
      <c r="C356" s="102" t="s">
        <v>262</v>
      </c>
      <c r="D356" s="103"/>
      <c r="E356" s="103"/>
      <c r="F356" s="103"/>
      <c r="G356" s="103"/>
      <c r="H356" s="103"/>
      <c r="I356" s="103"/>
      <c r="J356" s="103"/>
      <c r="K356" s="164"/>
      <c r="L356" s="164"/>
      <c r="M356" s="107"/>
    </row>
    <row r="357" spans="1:13" ht="12.75">
      <c r="A357" s="101"/>
      <c r="B357" s="102"/>
      <c r="C357" s="102" t="s">
        <v>113</v>
      </c>
      <c r="D357" s="103"/>
      <c r="E357" s="103"/>
      <c r="F357" s="103"/>
      <c r="G357" s="103"/>
      <c r="H357" s="103"/>
      <c r="I357" s="103"/>
      <c r="J357" s="103"/>
      <c r="K357" s="164"/>
      <c r="L357" s="164"/>
      <c r="M357" s="107"/>
    </row>
    <row r="358" spans="1:13" ht="12.75">
      <c r="A358" s="101"/>
      <c r="B358" s="102"/>
      <c r="C358" s="102" t="s">
        <v>258</v>
      </c>
      <c r="D358" s="103">
        <v>1845</v>
      </c>
      <c r="E358" s="103">
        <f>D358*0.865800245</f>
        <v>1597.401452025</v>
      </c>
      <c r="F358" s="137">
        <f>D358*0.140123425</f>
        <v>258.527719125</v>
      </c>
      <c r="G358" s="103">
        <f>D358*1.005923714</f>
        <v>1855.9292523299998</v>
      </c>
      <c r="H358" s="103">
        <v>997.426414935</v>
      </c>
      <c r="I358" s="103">
        <f>E358*0.1</f>
        <v>159.7401452025</v>
      </c>
      <c r="J358" s="103">
        <f>G358*0.1</f>
        <v>185.592925233</v>
      </c>
      <c r="K358" s="164">
        <f>F358*0.2</f>
        <v>51.705543825</v>
      </c>
      <c r="L358" s="103"/>
      <c r="M358" s="146">
        <f>H358+J358</f>
        <v>1183.019340168</v>
      </c>
    </row>
    <row r="359" spans="1:13" ht="12.75">
      <c r="A359" s="101"/>
      <c r="B359" s="102"/>
      <c r="C359" s="102"/>
      <c r="D359" s="103"/>
      <c r="E359" s="103"/>
      <c r="F359" s="103"/>
      <c r="G359" s="104"/>
      <c r="H359" s="105"/>
      <c r="I359" s="105"/>
      <c r="J359" s="104"/>
      <c r="K359" s="149"/>
      <c r="L359" s="149"/>
      <c r="M359" s="106"/>
    </row>
    <row r="360" spans="1:13" ht="12.75">
      <c r="A360" s="101" t="s">
        <v>477</v>
      </c>
      <c r="B360" t="s">
        <v>369</v>
      </c>
      <c r="C360" s="121" t="s">
        <v>253</v>
      </c>
      <c r="D360" s="103"/>
      <c r="E360" s="103"/>
      <c r="F360" s="103"/>
      <c r="G360" s="103"/>
      <c r="H360" s="103"/>
      <c r="I360" s="103"/>
      <c r="J360" s="103"/>
      <c r="K360" s="164"/>
      <c r="L360" s="164"/>
      <c r="M360" s="107"/>
    </row>
    <row r="361" spans="1:13" ht="12.75">
      <c r="A361" s="101"/>
      <c r="B361" s="102"/>
      <c r="C361" s="102" t="s">
        <v>260</v>
      </c>
      <c r="D361" s="103"/>
      <c r="E361" s="103"/>
      <c r="F361" s="103"/>
      <c r="G361" s="103"/>
      <c r="H361" s="103"/>
      <c r="I361" s="103"/>
      <c r="J361" s="103"/>
      <c r="K361" s="164"/>
      <c r="L361" s="164"/>
      <c r="M361" s="107"/>
    </row>
    <row r="362" spans="1:13" ht="12.75">
      <c r="A362" s="101"/>
      <c r="B362" s="102"/>
      <c r="C362" s="102" t="s">
        <v>263</v>
      </c>
      <c r="D362" s="103"/>
      <c r="E362" s="103"/>
      <c r="F362" s="103"/>
      <c r="G362" s="103"/>
      <c r="H362" s="103"/>
      <c r="I362" s="103"/>
      <c r="J362" s="103"/>
      <c r="K362" s="164"/>
      <c r="L362" s="164"/>
      <c r="M362" s="107"/>
    </row>
    <row r="363" spans="1:13" ht="12.75">
      <c r="A363" s="101"/>
      <c r="B363" s="102"/>
      <c r="C363" s="102" t="s">
        <v>113</v>
      </c>
      <c r="D363" s="103"/>
      <c r="E363" s="103"/>
      <c r="F363" s="103"/>
      <c r="G363" s="103"/>
      <c r="H363" s="103"/>
      <c r="I363" s="103"/>
      <c r="J363" s="103"/>
      <c r="K363" s="164"/>
      <c r="L363" s="164"/>
      <c r="M363" s="107"/>
    </row>
    <row r="364" spans="1:13" ht="12.75">
      <c r="A364" s="101"/>
      <c r="B364" s="102"/>
      <c r="C364" s="102" t="s">
        <v>264</v>
      </c>
      <c r="D364" s="103">
        <v>1845</v>
      </c>
      <c r="E364" s="103">
        <f>D364*0.865800245</f>
        <v>1597.401452025</v>
      </c>
      <c r="F364" s="137">
        <f>D364*0.140123425</f>
        <v>258.527719125</v>
      </c>
      <c r="G364" s="103">
        <f>D364*1.005923714</f>
        <v>1855.9292523299998</v>
      </c>
      <c r="H364" s="103">
        <v>997.426414935</v>
      </c>
      <c r="I364" s="103">
        <f>E364*0.1</f>
        <v>159.7401452025</v>
      </c>
      <c r="J364" s="103">
        <f>G364*0.1</f>
        <v>185.592925233</v>
      </c>
      <c r="K364" s="164">
        <f>F364*0.2</f>
        <v>51.705543825</v>
      </c>
      <c r="L364" s="103"/>
      <c r="M364" s="146">
        <f>H364+J364</f>
        <v>1183.019340168</v>
      </c>
    </row>
    <row r="365" spans="1:13" ht="12.75">
      <c r="A365" s="101"/>
      <c r="B365" s="102"/>
      <c r="C365" s="102"/>
      <c r="D365" s="103"/>
      <c r="E365" s="103"/>
      <c r="F365" s="103"/>
      <c r="G365" s="103"/>
      <c r="H365" s="105"/>
      <c r="I365" s="105"/>
      <c r="J365" s="103"/>
      <c r="K365" s="164"/>
      <c r="L365" s="164"/>
      <c r="M365" s="107"/>
    </row>
    <row r="366" spans="1:13" ht="12.75">
      <c r="A366" s="101"/>
      <c r="B366" s="102"/>
      <c r="C366" s="102"/>
      <c r="D366" s="103"/>
      <c r="E366" s="103"/>
      <c r="F366" s="103"/>
      <c r="G366" s="103"/>
      <c r="H366" s="105"/>
      <c r="I366" s="105"/>
      <c r="J366" s="103"/>
      <c r="K366" s="164"/>
      <c r="L366" s="164"/>
      <c r="M366" s="107"/>
    </row>
    <row r="367" spans="1:13" ht="12.75">
      <c r="A367" s="101"/>
      <c r="B367" s="102"/>
      <c r="C367" s="102"/>
      <c r="D367" s="103"/>
      <c r="E367" s="103"/>
      <c r="F367" s="103"/>
      <c r="G367" s="103"/>
      <c r="H367" s="105"/>
      <c r="I367" s="105"/>
      <c r="J367" s="103"/>
      <c r="K367" s="164"/>
      <c r="L367" s="164"/>
      <c r="M367" s="107"/>
    </row>
    <row r="368" spans="1:13" ht="12.75">
      <c r="A368" s="101"/>
      <c r="B368" s="102"/>
      <c r="C368" s="102"/>
      <c r="D368" s="103"/>
      <c r="E368" s="103"/>
      <c r="F368" s="103"/>
      <c r="G368" s="103"/>
      <c r="H368" s="105"/>
      <c r="I368" s="105"/>
      <c r="J368" s="103"/>
      <c r="K368" s="164"/>
      <c r="L368" s="164"/>
      <c r="M368" s="107"/>
    </row>
    <row r="369" spans="1:13" ht="12.75">
      <c r="A369" s="101"/>
      <c r="B369" s="102"/>
      <c r="C369" s="102"/>
      <c r="D369" s="103"/>
      <c r="E369" s="103"/>
      <c r="F369" s="103"/>
      <c r="G369" s="103"/>
      <c r="H369" s="103"/>
      <c r="I369" s="103"/>
      <c r="J369" s="103"/>
      <c r="K369" s="164"/>
      <c r="L369" s="164"/>
      <c r="M369" s="107"/>
    </row>
    <row r="370" spans="1:13" ht="12.75">
      <c r="A370" s="101"/>
      <c r="B370" s="102"/>
      <c r="C370" s="102"/>
      <c r="D370" s="103"/>
      <c r="E370" s="103"/>
      <c r="F370" s="103"/>
      <c r="G370" s="103"/>
      <c r="H370" s="103"/>
      <c r="I370" s="103"/>
      <c r="J370" s="103"/>
      <c r="K370" s="164"/>
      <c r="L370" s="164"/>
      <c r="M370" s="107"/>
    </row>
    <row r="371" spans="1:13" ht="12.75">
      <c r="A371" s="101"/>
      <c r="B371" s="102"/>
      <c r="C371" s="102"/>
      <c r="D371" s="103"/>
      <c r="E371" s="103"/>
      <c r="F371" s="103"/>
      <c r="G371" s="103"/>
      <c r="H371" s="103"/>
      <c r="I371" s="103"/>
      <c r="J371" s="103"/>
      <c r="K371" s="164"/>
      <c r="L371" s="164"/>
      <c r="M371" s="107"/>
    </row>
    <row r="372" spans="1:13" ht="12.75">
      <c r="A372" s="101"/>
      <c r="B372" s="102"/>
      <c r="C372" s="102"/>
      <c r="D372" s="103"/>
      <c r="E372" s="103"/>
      <c r="F372" s="103"/>
      <c r="G372" s="103"/>
      <c r="H372" s="103"/>
      <c r="I372" s="103"/>
      <c r="J372" s="103"/>
      <c r="K372" s="164"/>
      <c r="L372" s="164"/>
      <c r="M372" s="107"/>
    </row>
    <row r="373" spans="1:13" ht="12.75">
      <c r="A373" s="101"/>
      <c r="B373" s="102"/>
      <c r="C373" s="102"/>
      <c r="D373" s="103"/>
      <c r="E373" s="103"/>
      <c r="F373" s="103"/>
      <c r="G373" s="103"/>
      <c r="H373" s="103"/>
      <c r="I373" s="103"/>
      <c r="J373" s="103"/>
      <c r="K373" s="164"/>
      <c r="L373" s="164"/>
      <c r="M373" s="107"/>
    </row>
    <row r="374" spans="1:13" ht="12.75">
      <c r="A374" s="101"/>
      <c r="B374" s="102"/>
      <c r="C374" s="102"/>
      <c r="D374" s="103"/>
      <c r="E374" s="103"/>
      <c r="F374" s="103"/>
      <c r="G374" s="103"/>
      <c r="H374" s="103"/>
      <c r="I374" s="103"/>
      <c r="J374" s="103"/>
      <c r="K374" s="164"/>
      <c r="L374" s="164"/>
      <c r="M374" s="107"/>
    </row>
    <row r="375" spans="1:13" ht="12.75">
      <c r="A375" s="101"/>
      <c r="B375" s="102"/>
      <c r="C375" s="102"/>
      <c r="D375" s="103"/>
      <c r="E375" s="103"/>
      <c r="F375" s="103"/>
      <c r="G375" s="103"/>
      <c r="H375" s="103"/>
      <c r="I375" s="103"/>
      <c r="J375" s="103"/>
      <c r="K375" s="164"/>
      <c r="L375" s="164"/>
      <c r="M375" s="107"/>
    </row>
    <row r="376" spans="1:13" ht="12.75">
      <c r="A376" s="101"/>
      <c r="B376" s="102"/>
      <c r="C376" s="102"/>
      <c r="D376" s="103"/>
      <c r="E376" s="103"/>
      <c r="F376" s="103"/>
      <c r="G376" s="103"/>
      <c r="H376" s="103"/>
      <c r="I376" s="103"/>
      <c r="J376" s="103"/>
      <c r="K376" s="164"/>
      <c r="L376" s="164"/>
      <c r="M376" s="107"/>
    </row>
    <row r="377" spans="1:13" ht="12.75">
      <c r="A377" s="101"/>
      <c r="B377" s="102"/>
      <c r="C377" s="102"/>
      <c r="D377" s="103"/>
      <c r="E377" s="103"/>
      <c r="F377" s="103"/>
      <c r="G377" s="103"/>
      <c r="H377" s="103"/>
      <c r="I377" s="103"/>
      <c r="J377" s="103"/>
      <c r="K377" s="164"/>
      <c r="L377" s="164"/>
      <c r="M377" s="107"/>
    </row>
    <row r="378" spans="1:13" ht="12.75">
      <c r="A378" s="101"/>
      <c r="B378" s="102"/>
      <c r="C378" s="102"/>
      <c r="D378" s="103"/>
      <c r="E378" s="103"/>
      <c r="F378" s="103"/>
      <c r="G378" s="103"/>
      <c r="H378" s="103"/>
      <c r="I378" s="103"/>
      <c r="J378" s="103"/>
      <c r="K378" s="164"/>
      <c r="L378" s="164"/>
      <c r="M378" s="107"/>
    </row>
    <row r="379" spans="1:13" ht="12.75">
      <c r="A379" s="101"/>
      <c r="B379" s="102"/>
      <c r="C379" s="102"/>
      <c r="D379" s="103"/>
      <c r="E379" s="103"/>
      <c r="F379" s="103"/>
      <c r="G379" s="103"/>
      <c r="H379" s="103"/>
      <c r="I379" s="103"/>
      <c r="J379" s="103"/>
      <c r="K379" s="164"/>
      <c r="L379" s="164"/>
      <c r="M379" s="107"/>
    </row>
    <row r="380" spans="1:13" ht="12.75">
      <c r="A380" s="101"/>
      <c r="B380" s="102"/>
      <c r="C380" s="102"/>
      <c r="D380" s="103"/>
      <c r="E380" s="103"/>
      <c r="F380" s="103"/>
      <c r="G380" s="103"/>
      <c r="H380" s="103"/>
      <c r="I380" s="103"/>
      <c r="J380" s="103"/>
      <c r="K380" s="164"/>
      <c r="L380" s="164"/>
      <c r="M380" s="107"/>
    </row>
    <row r="381" spans="1:13" ht="12.75">
      <c r="A381" s="101"/>
      <c r="B381" s="102"/>
      <c r="C381" s="102"/>
      <c r="D381" s="103"/>
      <c r="E381" s="103"/>
      <c r="F381" s="103"/>
      <c r="G381" s="103"/>
      <c r="H381" s="103"/>
      <c r="I381" s="103"/>
      <c r="J381" s="103"/>
      <c r="K381" s="164"/>
      <c r="L381" s="164"/>
      <c r="M381" s="107"/>
    </row>
    <row r="382" spans="1:13" ht="12.75">
      <c r="A382" s="101"/>
      <c r="B382" s="102"/>
      <c r="C382" s="102"/>
      <c r="D382" s="103"/>
      <c r="E382" s="103"/>
      <c r="F382" s="103"/>
      <c r="G382" s="103"/>
      <c r="H382" s="103"/>
      <c r="I382" s="103"/>
      <c r="J382" s="103"/>
      <c r="K382" s="164"/>
      <c r="L382" s="164"/>
      <c r="M382" s="107"/>
    </row>
    <row r="383" spans="1:13" ht="12.75">
      <c r="A383" s="101"/>
      <c r="B383" s="102"/>
      <c r="C383" s="102"/>
      <c r="D383" s="103"/>
      <c r="E383" s="103"/>
      <c r="F383" s="103"/>
      <c r="G383" s="103"/>
      <c r="H383" s="103"/>
      <c r="I383" s="103"/>
      <c r="J383" s="103"/>
      <c r="K383" s="164"/>
      <c r="L383" s="164"/>
      <c r="M383" s="107"/>
    </row>
    <row r="384" spans="1:13" ht="12.75">
      <c r="A384" s="101"/>
      <c r="B384" s="102"/>
      <c r="C384" s="102"/>
      <c r="D384" s="103"/>
      <c r="E384" s="103"/>
      <c r="F384" s="103"/>
      <c r="G384" s="103"/>
      <c r="H384" s="103"/>
      <c r="I384" s="103"/>
      <c r="J384" s="103"/>
      <c r="K384" s="164"/>
      <c r="L384" s="164"/>
      <c r="M384" s="107"/>
    </row>
    <row r="385" spans="1:13" ht="12.75">
      <c r="A385" s="101"/>
      <c r="B385" s="102"/>
      <c r="C385" s="102"/>
      <c r="D385" s="103"/>
      <c r="E385" s="103"/>
      <c r="F385" s="103"/>
      <c r="G385" s="103"/>
      <c r="H385" s="103"/>
      <c r="I385" s="103"/>
      <c r="J385" s="103"/>
      <c r="K385" s="164"/>
      <c r="L385" s="164"/>
      <c r="M385" s="107"/>
    </row>
    <row r="386" spans="1:13" ht="12.75">
      <c r="A386" s="101"/>
      <c r="B386" s="102"/>
      <c r="C386" s="102"/>
      <c r="D386" s="103"/>
      <c r="E386" s="103"/>
      <c r="F386" s="103"/>
      <c r="G386" s="103"/>
      <c r="H386" s="103"/>
      <c r="I386" s="103"/>
      <c r="J386" s="103"/>
      <c r="K386" s="164"/>
      <c r="L386" s="164"/>
      <c r="M386" s="107"/>
    </row>
    <row r="387" spans="1:13" ht="12.75">
      <c r="A387" s="101"/>
      <c r="B387" s="102"/>
      <c r="C387" s="102"/>
      <c r="D387" s="103"/>
      <c r="E387" s="103"/>
      <c r="F387" s="103"/>
      <c r="G387" s="103"/>
      <c r="H387" s="103"/>
      <c r="I387" s="103"/>
      <c r="J387" s="103"/>
      <c r="K387" s="164"/>
      <c r="L387" s="164"/>
      <c r="M387" s="107"/>
    </row>
    <row r="388" spans="1:13" ht="12.75">
      <c r="A388" s="101"/>
      <c r="B388" s="102"/>
      <c r="C388" s="102"/>
      <c r="D388" s="103"/>
      <c r="E388" s="103"/>
      <c r="F388" s="103"/>
      <c r="G388" s="103"/>
      <c r="H388" s="103"/>
      <c r="I388" s="103"/>
      <c r="J388" s="103"/>
      <c r="K388" s="164"/>
      <c r="L388" s="164"/>
      <c r="M388" s="107"/>
    </row>
    <row r="389" spans="1:13" ht="12.75">
      <c r="A389" s="101"/>
      <c r="B389" s="102"/>
      <c r="C389" s="102"/>
      <c r="D389" s="103"/>
      <c r="E389" s="103"/>
      <c r="F389" s="103"/>
      <c r="G389" s="103"/>
      <c r="H389" s="103"/>
      <c r="I389" s="103"/>
      <c r="J389" s="103"/>
      <c r="K389" s="164"/>
      <c r="L389" s="164"/>
      <c r="M389" s="107"/>
    </row>
    <row r="390" spans="1:13" ht="12.75">
      <c r="A390" s="101"/>
      <c r="B390" s="102"/>
      <c r="C390" s="102"/>
      <c r="D390" s="103"/>
      <c r="E390" s="103"/>
      <c r="F390" s="103"/>
      <c r="G390" s="103"/>
      <c r="H390" s="103"/>
      <c r="I390" s="103"/>
      <c r="J390" s="103"/>
      <c r="K390" s="164"/>
      <c r="L390" s="164"/>
      <c r="M390" s="107"/>
    </row>
    <row r="391" spans="1:13" ht="12.75">
      <c r="A391" s="101"/>
      <c r="B391" s="102"/>
      <c r="C391" s="102"/>
      <c r="D391" s="103"/>
      <c r="E391" s="103"/>
      <c r="F391" s="103"/>
      <c r="G391" s="103"/>
      <c r="H391" s="103"/>
      <c r="I391" s="103"/>
      <c r="J391" s="103"/>
      <c r="K391" s="164"/>
      <c r="L391" s="164"/>
      <c r="M391" s="107"/>
    </row>
    <row r="392" spans="1:13" ht="12.75">
      <c r="A392" s="101"/>
      <c r="B392" s="102"/>
      <c r="C392" s="102"/>
      <c r="D392" s="103"/>
      <c r="E392" s="103"/>
      <c r="F392" s="103"/>
      <c r="G392" s="103"/>
      <c r="H392" s="103"/>
      <c r="I392" s="103"/>
      <c r="J392" s="103"/>
      <c r="K392" s="164"/>
      <c r="L392" s="164"/>
      <c r="M392" s="107"/>
    </row>
    <row r="393" spans="1:13" ht="12.75">
      <c r="A393" s="101"/>
      <c r="B393" s="102"/>
      <c r="C393" s="102"/>
      <c r="D393" s="103"/>
      <c r="E393" s="103"/>
      <c r="F393" s="103"/>
      <c r="G393" s="103"/>
      <c r="H393" s="103"/>
      <c r="I393" s="103"/>
      <c r="J393" s="103"/>
      <c r="K393" s="164"/>
      <c r="L393" s="164"/>
      <c r="M393" s="107"/>
    </row>
    <row r="394" spans="1:13" ht="12.75">
      <c r="A394" s="101"/>
      <c r="B394" s="102"/>
      <c r="C394" s="102"/>
      <c r="D394" s="103"/>
      <c r="E394" s="103"/>
      <c r="F394" s="103"/>
      <c r="G394" s="103"/>
      <c r="H394" s="103"/>
      <c r="I394" s="103"/>
      <c r="J394" s="103"/>
      <c r="K394" s="164"/>
      <c r="L394" s="164"/>
      <c r="M394" s="107"/>
    </row>
    <row r="395" spans="1:13" ht="12.75">
      <c r="A395" s="101"/>
      <c r="B395" s="102"/>
      <c r="C395" s="102"/>
      <c r="D395" s="103"/>
      <c r="E395" s="103"/>
      <c r="F395" s="103"/>
      <c r="G395" s="103"/>
      <c r="H395" s="103"/>
      <c r="I395" s="103"/>
      <c r="J395" s="103"/>
      <c r="K395" s="164"/>
      <c r="L395" s="164"/>
      <c r="M395" s="107"/>
    </row>
    <row r="396" spans="1:13" ht="12.75">
      <c r="A396" s="101"/>
      <c r="B396" s="102"/>
      <c r="C396" s="102"/>
      <c r="D396" s="103"/>
      <c r="E396" s="103"/>
      <c r="F396" s="103"/>
      <c r="G396" s="103"/>
      <c r="H396" s="103"/>
      <c r="I396" s="103"/>
      <c r="J396" s="103"/>
      <c r="K396" s="164"/>
      <c r="L396" s="164"/>
      <c r="M396" s="107"/>
    </row>
    <row r="397" spans="1:13" ht="12.75">
      <c r="A397" s="108"/>
      <c r="B397" s="109"/>
      <c r="C397" s="109"/>
      <c r="D397" s="110"/>
      <c r="E397" s="110"/>
      <c r="F397" s="110"/>
      <c r="G397" s="110"/>
      <c r="H397" s="110"/>
      <c r="I397" s="110"/>
      <c r="J397" s="110"/>
      <c r="K397" s="187"/>
      <c r="L397" s="187"/>
      <c r="M397" s="111"/>
    </row>
    <row r="398" spans="1:13" ht="12.75">
      <c r="A398" s="82"/>
      <c r="B398" s="112"/>
      <c r="C398" s="112"/>
      <c r="D398" s="113"/>
      <c r="E398" s="113"/>
      <c r="F398" s="113"/>
      <c r="G398" s="78"/>
      <c r="H398" s="78"/>
      <c r="I398" s="78"/>
      <c r="J398" s="78"/>
      <c r="K398" s="78"/>
      <c r="L398" s="78"/>
      <c r="M398" s="78"/>
    </row>
    <row r="399" spans="1:13" ht="12.75">
      <c r="A399" s="82"/>
      <c r="B399" s="161"/>
      <c r="C399" s="172" t="s">
        <v>315</v>
      </c>
      <c r="D399" s="160">
        <f>SUM(D348:D397,D282:D330,D214:D263,D147:D196,D80:D129,D13:D62)</f>
        <v>54527</v>
      </c>
      <c r="E399" s="160">
        <f>D399*0.865800245</f>
        <v>47209.489959114995</v>
      </c>
      <c r="F399" s="160">
        <f>D399*0.140123425</f>
        <v>7640.509994975</v>
      </c>
      <c r="G399" s="160">
        <f>D399*1.005923714</f>
        <v>54850.002353277996</v>
      </c>
      <c r="H399" s="160">
        <v>29477.869987621</v>
      </c>
      <c r="I399" s="160">
        <f>E399*0.1</f>
        <v>4720.9489959115</v>
      </c>
      <c r="J399" s="160">
        <f>G399*0.1</f>
        <v>5485.0002353278</v>
      </c>
      <c r="K399" s="160">
        <f>F399*0.2</f>
        <v>1528.101998995</v>
      </c>
      <c r="L399" s="160"/>
      <c r="M399" s="160">
        <f>H399+J399</f>
        <v>34962.8702229488</v>
      </c>
    </row>
    <row r="400" spans="1:13" ht="12.75">
      <c r="A400" s="82"/>
      <c r="B400" s="112"/>
      <c r="C400" s="112"/>
      <c r="D400" s="113"/>
      <c r="E400" s="113"/>
      <c r="F400" s="113"/>
      <c r="G400" s="78"/>
      <c r="H400" s="78"/>
      <c r="I400" s="78"/>
      <c r="J400" s="78"/>
      <c r="K400" s="78"/>
      <c r="L400" s="78"/>
      <c r="M400" s="78"/>
    </row>
    <row r="401" spans="1:13" ht="12.75">
      <c r="A401" s="82"/>
      <c r="B401" s="112"/>
      <c r="C401" s="112"/>
      <c r="D401" s="113"/>
      <c r="E401" s="113"/>
      <c r="F401" s="113"/>
      <c r="G401" s="78"/>
      <c r="H401" s="78"/>
      <c r="I401" s="78"/>
      <c r="J401" s="78"/>
      <c r="K401" s="78"/>
      <c r="L401" s="78"/>
      <c r="M401" s="78"/>
    </row>
    <row r="402" spans="1:13" ht="12.75">
      <c r="A402" s="82"/>
      <c r="B402" s="112"/>
      <c r="C402" s="112"/>
      <c r="D402" s="113"/>
      <c r="E402" s="113"/>
      <c r="F402" s="113"/>
      <c r="G402" s="78"/>
      <c r="H402" s="78"/>
      <c r="I402" s="78"/>
      <c r="J402" s="78"/>
      <c r="K402" s="78"/>
      <c r="L402" s="78"/>
      <c r="M402" s="78"/>
    </row>
  </sheetData>
  <mergeCells count="6">
    <mergeCell ref="A272:M272"/>
    <mergeCell ref="A339:M339"/>
    <mergeCell ref="A4:M4"/>
    <mergeCell ref="A71:M71"/>
    <mergeCell ref="A138:M138"/>
    <mergeCell ref="A205:M20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6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84"/>
  <sheetViews>
    <sheetView showGridLines="0" tabSelected="1" view="pageBreakPreview" zoomScale="60" zoomScaleNormal="70" workbookViewId="0" topLeftCell="A1">
      <selection activeCell="N329" sqref="N329"/>
    </sheetView>
  </sheetViews>
  <sheetFormatPr defaultColWidth="11.421875" defaultRowHeight="12.75"/>
  <cols>
    <col min="1" max="1" width="5.7109375" style="0" customWidth="1"/>
    <col min="2" max="2" width="19.421875" style="0" customWidth="1"/>
    <col min="3" max="3" width="70.28125" style="0" customWidth="1"/>
    <col min="4" max="4" width="16.140625" style="0" customWidth="1"/>
    <col min="5" max="6" width="16.140625" style="0" hidden="1" customWidth="1"/>
    <col min="7" max="7" width="15.57421875" style="0" customWidth="1"/>
    <col min="8" max="8" width="13.8515625" style="0" customWidth="1"/>
    <col min="9" max="9" width="13.8515625" style="0" hidden="1" customWidth="1"/>
    <col min="10" max="10" width="14.7109375" style="0" customWidth="1"/>
    <col min="11" max="11" width="14.7109375" style="0" hidden="1" customWidth="1"/>
    <col min="12" max="12" width="14.8515625" style="0" hidden="1" customWidth="1"/>
    <col min="13" max="13" width="15.140625" style="0" customWidth="1"/>
  </cols>
  <sheetData>
    <row r="1" spans="1:13" ht="12.75">
      <c r="A1" s="76" t="s">
        <v>0</v>
      </c>
      <c r="B1" s="77"/>
      <c r="C1" s="77"/>
      <c r="D1" s="112"/>
      <c r="E1" s="112"/>
      <c r="F1" s="112"/>
      <c r="G1" s="112"/>
      <c r="J1" s="79" t="s">
        <v>1</v>
      </c>
      <c r="K1" s="79"/>
      <c r="L1" s="79"/>
      <c r="M1" s="79"/>
    </row>
    <row r="2" spans="1:13" ht="12.75">
      <c r="A2" s="76" t="s">
        <v>2</v>
      </c>
      <c r="B2" s="77"/>
      <c r="C2" s="77"/>
      <c r="D2" s="112"/>
      <c r="E2" s="112"/>
      <c r="F2" s="112"/>
      <c r="G2" s="112"/>
      <c r="J2" s="259" t="s">
        <v>3</v>
      </c>
      <c r="K2" s="79"/>
      <c r="L2" s="79"/>
      <c r="M2" s="79"/>
    </row>
    <row r="3" spans="1:13" ht="12.75">
      <c r="A3" s="76" t="s">
        <v>4</v>
      </c>
      <c r="B3" s="77"/>
      <c r="C3" s="77"/>
      <c r="D3" s="78"/>
      <c r="E3" s="78"/>
      <c r="F3" s="78"/>
      <c r="G3" s="80"/>
      <c r="H3" s="80"/>
      <c r="I3" s="80"/>
      <c r="J3" s="81"/>
      <c r="K3" s="81"/>
      <c r="L3" s="80"/>
      <c r="M3" s="81"/>
    </row>
    <row r="4" spans="1:13" ht="20.25">
      <c r="A4" s="211" t="s">
        <v>479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12.75">
      <c r="A5" s="82"/>
      <c r="B5" s="83"/>
      <c r="C5" s="83"/>
      <c r="D5" s="78"/>
      <c r="E5" s="78"/>
      <c r="F5" s="78"/>
      <c r="G5" s="80"/>
      <c r="H5" s="80"/>
      <c r="I5" s="80"/>
      <c r="J5" s="81"/>
      <c r="K5" s="81"/>
      <c r="L5" s="80"/>
      <c r="M5" s="81"/>
    </row>
    <row r="6" spans="1:13" ht="12.75">
      <c r="A6" s="84"/>
      <c r="B6" s="83"/>
      <c r="C6" s="83"/>
      <c r="D6" s="78"/>
      <c r="E6" s="78"/>
      <c r="F6" s="78"/>
      <c r="G6" s="80"/>
      <c r="H6" s="80"/>
      <c r="I6" s="80"/>
      <c r="J6" s="81"/>
      <c r="K6" s="81"/>
      <c r="L6" s="80"/>
      <c r="M6" s="81"/>
    </row>
    <row r="7" spans="1:13" ht="12.75">
      <c r="A7" s="22" t="s">
        <v>317</v>
      </c>
      <c r="B7" s="85"/>
      <c r="C7" s="85"/>
      <c r="D7" s="86"/>
      <c r="E7" s="86"/>
      <c r="F7" s="86"/>
      <c r="G7" s="85"/>
      <c r="H7" s="85"/>
      <c r="I7" s="85"/>
      <c r="J7" s="85"/>
      <c r="K7" s="85"/>
      <c r="L7" s="80"/>
      <c r="M7" s="81"/>
    </row>
    <row r="8" spans="1:13" ht="12.75">
      <c r="A8" s="82"/>
      <c r="B8" s="83"/>
      <c r="C8" s="83"/>
      <c r="D8" s="78"/>
      <c r="E8" s="78"/>
      <c r="F8" s="78"/>
      <c r="G8" s="80"/>
      <c r="H8" s="80"/>
      <c r="I8" s="80"/>
      <c r="J8" s="81"/>
      <c r="K8" s="81"/>
      <c r="L8" s="80"/>
      <c r="M8" s="81"/>
    </row>
    <row r="9" spans="1:13" ht="12.75">
      <c r="A9" s="115"/>
      <c r="B9" s="116"/>
      <c r="C9" s="116"/>
      <c r="D9" s="117"/>
      <c r="E9" s="117"/>
      <c r="F9" s="117"/>
      <c r="G9" s="118"/>
      <c r="H9" s="118"/>
      <c r="I9" s="118"/>
      <c r="J9" s="119"/>
      <c r="K9" s="119"/>
      <c r="L9" s="118"/>
      <c r="M9" s="119"/>
    </row>
    <row r="10" spans="1:13" ht="12.75">
      <c r="A10" s="88"/>
      <c r="B10" s="89"/>
      <c r="C10" s="89"/>
      <c r="D10" s="90" t="s">
        <v>5</v>
      </c>
      <c r="E10" s="90" t="s">
        <v>5</v>
      </c>
      <c r="F10" s="90" t="s">
        <v>323</v>
      </c>
      <c r="G10" s="89" t="s">
        <v>6</v>
      </c>
      <c r="H10" s="89" t="s">
        <v>265</v>
      </c>
      <c r="I10" s="90" t="s">
        <v>323</v>
      </c>
      <c r="J10" s="89" t="s">
        <v>8</v>
      </c>
      <c r="K10" s="90" t="s">
        <v>323</v>
      </c>
      <c r="L10" s="89" t="s">
        <v>266</v>
      </c>
      <c r="M10" s="89" t="s">
        <v>265</v>
      </c>
    </row>
    <row r="11" spans="1:13" ht="12.75">
      <c r="A11" s="92" t="s">
        <v>9</v>
      </c>
      <c r="B11" s="93" t="s">
        <v>10</v>
      </c>
      <c r="C11" s="93" t="s">
        <v>11</v>
      </c>
      <c r="D11" s="94" t="s">
        <v>12</v>
      </c>
      <c r="E11" s="94" t="s">
        <v>13</v>
      </c>
      <c r="F11" s="94" t="s">
        <v>321</v>
      </c>
      <c r="G11" s="93" t="s">
        <v>13</v>
      </c>
      <c r="H11" s="93" t="s">
        <v>14</v>
      </c>
      <c r="I11" s="94" t="s">
        <v>320</v>
      </c>
      <c r="J11" s="93" t="s">
        <v>15</v>
      </c>
      <c r="K11" s="93">
        <v>2005</v>
      </c>
      <c r="L11" s="93" t="s">
        <v>267</v>
      </c>
      <c r="M11" s="93" t="s">
        <v>14</v>
      </c>
    </row>
    <row r="12" spans="1:13" ht="12.75">
      <c r="A12" s="96"/>
      <c r="B12" s="97"/>
      <c r="C12" s="97"/>
      <c r="D12" s="98" t="s">
        <v>16</v>
      </c>
      <c r="E12" s="98"/>
      <c r="F12" s="98"/>
      <c r="G12" s="97">
        <v>2007</v>
      </c>
      <c r="H12" s="97">
        <v>2006</v>
      </c>
      <c r="I12" s="97">
        <v>2006</v>
      </c>
      <c r="J12" s="97">
        <v>2007</v>
      </c>
      <c r="K12" s="97">
        <v>2006</v>
      </c>
      <c r="L12" s="97"/>
      <c r="M12" s="97">
        <v>2007</v>
      </c>
    </row>
    <row r="13" spans="1:13" ht="12.75">
      <c r="A13" s="120" t="s">
        <v>420</v>
      </c>
      <c r="B13" t="s">
        <v>362</v>
      </c>
      <c r="C13" s="121" t="s">
        <v>269</v>
      </c>
      <c r="D13" s="103"/>
      <c r="E13" s="103"/>
      <c r="F13" s="103"/>
      <c r="G13" s="103"/>
      <c r="H13" s="105"/>
      <c r="I13" s="105"/>
      <c r="J13" s="104"/>
      <c r="K13" s="104"/>
      <c r="L13" s="104"/>
      <c r="M13" s="106"/>
    </row>
    <row r="14" spans="1:13" ht="12.75">
      <c r="A14" s="122"/>
      <c r="B14" s="102"/>
      <c r="C14" s="102" t="s">
        <v>270</v>
      </c>
      <c r="D14" s="103"/>
      <c r="E14" s="103"/>
      <c r="F14" s="103"/>
      <c r="G14" s="103"/>
      <c r="H14" s="105"/>
      <c r="I14" s="105"/>
      <c r="J14" s="104"/>
      <c r="K14" s="104"/>
      <c r="L14" s="104"/>
      <c r="M14" s="106"/>
    </row>
    <row r="15" spans="1:13" ht="12.75">
      <c r="A15" s="122"/>
      <c r="B15" s="102"/>
      <c r="C15" s="102" t="s">
        <v>271</v>
      </c>
      <c r="D15" s="103"/>
      <c r="E15" s="103"/>
      <c r="F15" s="103"/>
      <c r="G15" s="103"/>
      <c r="H15" s="105"/>
      <c r="I15" s="105"/>
      <c r="J15" s="104"/>
      <c r="K15" s="104"/>
      <c r="L15" s="104"/>
      <c r="M15" s="106"/>
    </row>
    <row r="16" spans="1:13" ht="12.75">
      <c r="A16" s="122"/>
      <c r="B16" s="102"/>
      <c r="C16" s="102" t="s">
        <v>272</v>
      </c>
      <c r="D16" s="103"/>
      <c r="E16" s="103"/>
      <c r="F16" s="103"/>
      <c r="G16" s="103"/>
      <c r="H16" s="104"/>
      <c r="I16" s="104"/>
      <c r="J16" s="104"/>
      <c r="K16" s="104"/>
      <c r="L16" s="104"/>
      <c r="M16" s="106"/>
    </row>
    <row r="17" spans="1:13" ht="12.75">
      <c r="A17" s="122"/>
      <c r="B17" s="102"/>
      <c r="C17" s="102" t="s">
        <v>106</v>
      </c>
      <c r="D17" s="103"/>
      <c r="E17" s="103"/>
      <c r="F17" s="103"/>
      <c r="G17" s="103"/>
      <c r="H17" s="104"/>
      <c r="I17" s="104"/>
      <c r="J17" s="104"/>
      <c r="K17" s="104"/>
      <c r="L17" s="104"/>
      <c r="M17" s="106"/>
    </row>
    <row r="18" spans="1:13" ht="12.75">
      <c r="A18" s="122"/>
      <c r="B18" s="102"/>
      <c r="C18" s="102" t="s">
        <v>273</v>
      </c>
      <c r="D18" s="103"/>
      <c r="E18" s="103"/>
      <c r="F18" s="103"/>
      <c r="G18" s="103"/>
      <c r="H18" s="104"/>
      <c r="I18" s="104"/>
      <c r="J18" s="104"/>
      <c r="K18" s="104"/>
      <c r="L18" s="104"/>
      <c r="M18" s="106"/>
    </row>
    <row r="19" spans="1:13" ht="12.75">
      <c r="A19" s="122"/>
      <c r="B19" s="102"/>
      <c r="C19" s="102" t="s">
        <v>268</v>
      </c>
      <c r="D19" s="103"/>
      <c r="E19" s="103"/>
      <c r="F19" s="103"/>
      <c r="G19" s="103"/>
      <c r="H19" s="104"/>
      <c r="I19" s="104"/>
      <c r="J19" s="104"/>
      <c r="K19" s="104"/>
      <c r="L19" s="104"/>
      <c r="M19" s="106"/>
    </row>
    <row r="20" spans="1:13" ht="12.75">
      <c r="A20" s="122"/>
      <c r="B20" s="102"/>
      <c r="C20" s="102" t="s">
        <v>274</v>
      </c>
      <c r="D20" s="103">
        <v>6580</v>
      </c>
      <c r="E20" s="103">
        <f>D20*0.686969226</f>
        <v>4520.25750708</v>
      </c>
      <c r="F20" s="103">
        <f>D20*0.313030773</f>
        <v>2059.7424863399997</v>
      </c>
      <c r="G20" s="103">
        <f>D20</f>
        <v>6580</v>
      </c>
      <c r="H20" s="104">
        <v>2059.9734838199997</v>
      </c>
      <c r="I20" s="104">
        <f>E20*0.1</f>
        <v>452.02575070800003</v>
      </c>
      <c r="J20" s="103">
        <f>G20*0.1</f>
        <v>658</v>
      </c>
      <c r="K20" s="103">
        <f>F20*0.2</f>
        <v>411.948497268</v>
      </c>
      <c r="L20" s="137"/>
      <c r="M20" s="107">
        <f>H20+J20</f>
        <v>2717.9734838199997</v>
      </c>
    </row>
    <row r="21" spans="1:13" ht="12.75">
      <c r="A21" s="122"/>
      <c r="B21" s="102"/>
      <c r="C21" s="112"/>
      <c r="D21" s="124"/>
      <c r="E21" s="124"/>
      <c r="F21" s="124"/>
      <c r="G21" s="104"/>
      <c r="H21" s="104"/>
      <c r="I21" s="104"/>
      <c r="J21" s="104"/>
      <c r="K21" s="104"/>
      <c r="L21" s="104"/>
      <c r="M21" s="106"/>
    </row>
    <row r="22" spans="1:13" ht="12.75">
      <c r="A22" s="122" t="s">
        <v>421</v>
      </c>
      <c r="B22" t="s">
        <v>361</v>
      </c>
      <c r="C22" s="121" t="s">
        <v>275</v>
      </c>
      <c r="D22" s="103"/>
      <c r="E22" s="103"/>
      <c r="F22" s="103"/>
      <c r="G22" s="103"/>
      <c r="H22" s="104"/>
      <c r="I22" s="104"/>
      <c r="J22" s="104"/>
      <c r="K22" s="104"/>
      <c r="L22" s="104"/>
      <c r="M22" s="106"/>
    </row>
    <row r="23" spans="1:13" ht="12.75">
      <c r="A23" s="122"/>
      <c r="B23" s="102"/>
      <c r="C23" s="102" t="s">
        <v>276</v>
      </c>
      <c r="D23" s="103"/>
      <c r="E23" s="103"/>
      <c r="F23" s="103"/>
      <c r="G23" s="103"/>
      <c r="H23" s="104"/>
      <c r="I23" s="104"/>
      <c r="J23" s="104"/>
      <c r="K23" s="104"/>
      <c r="L23" s="104"/>
      <c r="M23" s="106"/>
    </row>
    <row r="24" spans="1:13" ht="12.75">
      <c r="A24" s="122"/>
      <c r="B24" s="102"/>
      <c r="C24" s="102" t="s">
        <v>207</v>
      </c>
      <c r="D24" s="103"/>
      <c r="E24" s="103"/>
      <c r="F24" s="103"/>
      <c r="G24" s="103"/>
      <c r="H24" s="104"/>
      <c r="I24" s="104"/>
      <c r="J24" s="104"/>
      <c r="K24" s="104"/>
      <c r="L24" s="104"/>
      <c r="M24" s="106"/>
    </row>
    <row r="25" spans="1:13" ht="12.75">
      <c r="A25" s="122"/>
      <c r="B25" s="102"/>
      <c r="C25" s="102" t="s">
        <v>277</v>
      </c>
      <c r="D25" s="164"/>
      <c r="E25" s="103"/>
      <c r="F25" s="137"/>
      <c r="G25" s="103"/>
      <c r="H25" s="104"/>
      <c r="I25" s="104"/>
      <c r="J25" s="104"/>
      <c r="K25" s="104"/>
      <c r="L25" s="104"/>
      <c r="M25" s="106"/>
    </row>
    <row r="26" spans="1:13" ht="12.75">
      <c r="A26" s="122"/>
      <c r="B26" s="102"/>
      <c r="C26" s="102" t="s">
        <v>106</v>
      </c>
      <c r="D26" s="164"/>
      <c r="E26" s="103"/>
      <c r="F26" s="137"/>
      <c r="G26" s="103"/>
      <c r="H26" s="104"/>
      <c r="I26" s="104"/>
      <c r="J26" s="104"/>
      <c r="K26" s="104"/>
      <c r="L26" s="104"/>
      <c r="M26" s="106"/>
    </row>
    <row r="27" spans="1:13" ht="12.75">
      <c r="A27" s="122"/>
      <c r="B27" s="102"/>
      <c r="C27" s="102" t="s">
        <v>278</v>
      </c>
      <c r="D27" s="164"/>
      <c r="E27" s="103"/>
      <c r="F27" s="137"/>
      <c r="G27" s="103"/>
      <c r="H27" s="104"/>
      <c r="I27" s="104"/>
      <c r="J27" s="104"/>
      <c r="K27" s="104"/>
      <c r="L27" s="104"/>
      <c r="M27" s="106"/>
    </row>
    <row r="28" spans="1:13" ht="12.75">
      <c r="A28" s="122"/>
      <c r="B28" s="102"/>
      <c r="C28" s="102" t="s">
        <v>268</v>
      </c>
      <c r="D28" s="164"/>
      <c r="E28" s="103"/>
      <c r="F28" s="137"/>
      <c r="G28" s="103"/>
      <c r="H28" s="104"/>
      <c r="I28" s="104"/>
      <c r="J28" s="104"/>
      <c r="K28" s="104"/>
      <c r="L28" s="104"/>
      <c r="M28" s="106"/>
    </row>
    <row r="29" spans="1:13" ht="12.75">
      <c r="A29" s="122"/>
      <c r="B29" s="102"/>
      <c r="C29" s="102" t="s">
        <v>274</v>
      </c>
      <c r="D29" s="164">
        <v>2295</v>
      </c>
      <c r="E29" s="103">
        <f>D29*0.686969226</f>
        <v>1576.5943736699999</v>
      </c>
      <c r="F29" s="137">
        <f>D29*0.313030773</f>
        <v>718.405624035</v>
      </c>
      <c r="G29" s="103">
        <f>D29</f>
        <v>2295</v>
      </c>
      <c r="H29" s="104">
        <v>718.486192305</v>
      </c>
      <c r="I29" s="104">
        <f>E29*0.1</f>
        <v>157.659437367</v>
      </c>
      <c r="J29" s="103">
        <f>G29*0.1</f>
        <v>229.5</v>
      </c>
      <c r="K29" s="103">
        <f>F29*0.2</f>
        <v>143.681124807</v>
      </c>
      <c r="L29" s="137"/>
      <c r="M29" s="107">
        <f>H29+J29</f>
        <v>947.986192305</v>
      </c>
    </row>
    <row r="30" spans="1:13" ht="12.75">
      <c r="A30" s="122"/>
      <c r="B30" s="102"/>
      <c r="C30" s="121"/>
      <c r="D30" s="112"/>
      <c r="E30" s="124"/>
      <c r="F30" s="112"/>
      <c r="G30" s="104"/>
      <c r="H30" s="104"/>
      <c r="I30" s="104"/>
      <c r="J30" s="104"/>
      <c r="K30" s="104"/>
      <c r="L30" s="104"/>
      <c r="M30" s="106"/>
    </row>
    <row r="31" spans="1:13" ht="12.75">
      <c r="A31" s="122" t="s">
        <v>422</v>
      </c>
      <c r="B31" t="s">
        <v>360</v>
      </c>
      <c r="C31" s="121" t="s">
        <v>239</v>
      </c>
      <c r="D31" s="164"/>
      <c r="E31" s="103"/>
      <c r="F31" s="137"/>
      <c r="G31" s="103"/>
      <c r="H31" s="104"/>
      <c r="I31" s="104"/>
      <c r="J31" s="104"/>
      <c r="K31" s="104"/>
      <c r="L31" s="104"/>
      <c r="M31" s="106"/>
    </row>
    <row r="32" spans="1:13" ht="12.75">
      <c r="A32" s="122"/>
      <c r="B32" s="102"/>
      <c r="C32" s="102" t="s">
        <v>279</v>
      </c>
      <c r="D32" s="164"/>
      <c r="E32" s="103"/>
      <c r="F32" s="137"/>
      <c r="G32" s="103"/>
      <c r="H32" s="104"/>
      <c r="I32" s="104"/>
      <c r="J32" s="104"/>
      <c r="K32" s="104"/>
      <c r="L32" s="104"/>
      <c r="M32" s="106"/>
    </row>
    <row r="33" spans="1:13" ht="12.75">
      <c r="A33" s="122"/>
      <c r="B33" s="102"/>
      <c r="C33" s="102" t="s">
        <v>104</v>
      </c>
      <c r="D33" s="164"/>
      <c r="E33" s="103"/>
      <c r="F33" s="137"/>
      <c r="G33" s="103"/>
      <c r="H33" s="104"/>
      <c r="I33" s="104"/>
      <c r="J33" s="104"/>
      <c r="K33" s="104"/>
      <c r="L33" s="104"/>
      <c r="M33" s="106"/>
    </row>
    <row r="34" spans="1:13" ht="12.75">
      <c r="A34" s="122"/>
      <c r="B34" s="102"/>
      <c r="C34" s="102" t="s">
        <v>280</v>
      </c>
      <c r="D34" s="164"/>
      <c r="E34" s="103"/>
      <c r="F34" s="137"/>
      <c r="G34" s="103"/>
      <c r="H34" s="104"/>
      <c r="I34" s="104"/>
      <c r="J34" s="104"/>
      <c r="K34" s="104"/>
      <c r="L34" s="104"/>
      <c r="M34" s="106"/>
    </row>
    <row r="35" spans="1:13" ht="12.75">
      <c r="A35" s="122"/>
      <c r="B35" s="102"/>
      <c r="C35" s="102" t="s">
        <v>281</v>
      </c>
      <c r="D35" s="164"/>
      <c r="E35" s="103"/>
      <c r="F35" s="137"/>
      <c r="G35" s="103"/>
      <c r="H35" s="104"/>
      <c r="I35" s="104"/>
      <c r="J35" s="104"/>
      <c r="K35" s="104"/>
      <c r="L35" s="104"/>
      <c r="M35" s="106"/>
    </row>
    <row r="36" spans="1:13" ht="12.75">
      <c r="A36" s="122"/>
      <c r="B36" s="102"/>
      <c r="C36" s="102" t="s">
        <v>268</v>
      </c>
      <c r="D36" s="164"/>
      <c r="E36" s="103"/>
      <c r="F36" s="137"/>
      <c r="G36" s="103"/>
      <c r="H36" s="104"/>
      <c r="I36" s="104"/>
      <c r="J36" s="104"/>
      <c r="K36" s="104"/>
      <c r="L36" s="104"/>
      <c r="M36" s="106"/>
    </row>
    <row r="37" spans="1:13" ht="12.75">
      <c r="A37" s="122"/>
      <c r="B37" s="102"/>
      <c r="C37" s="102" t="s">
        <v>282</v>
      </c>
      <c r="D37" s="164">
        <v>660</v>
      </c>
      <c r="E37" s="103">
        <f>D37*0.686969226</f>
        <v>453.39968916</v>
      </c>
      <c r="F37" s="137">
        <f>D37*0.313030773</f>
        <v>206.60031017999998</v>
      </c>
      <c r="G37" s="103">
        <f>D37</f>
        <v>660</v>
      </c>
      <c r="H37" s="104">
        <v>206.62348014</v>
      </c>
      <c r="I37" s="104">
        <f>E37*0.1</f>
        <v>45.339968916000004</v>
      </c>
      <c r="J37" s="103">
        <f>G37*0.1</f>
        <v>66</v>
      </c>
      <c r="K37" s="103">
        <f>F37*0.2</f>
        <v>41.320062035999996</v>
      </c>
      <c r="L37" s="137"/>
      <c r="M37" s="107">
        <f>H37+J37</f>
        <v>272.62348013999997</v>
      </c>
    </row>
    <row r="38" spans="1:13" ht="12.75">
      <c r="A38" s="122"/>
      <c r="B38" s="102"/>
      <c r="C38" s="121"/>
      <c r="D38" s="112"/>
      <c r="E38" s="124"/>
      <c r="F38" s="112"/>
      <c r="G38" s="104"/>
      <c r="H38" s="104"/>
      <c r="I38" s="104"/>
      <c r="J38" s="104"/>
      <c r="K38" s="104"/>
      <c r="L38" s="104"/>
      <c r="M38" s="106"/>
    </row>
    <row r="39" spans="1:13" ht="12.75">
      <c r="A39" s="122" t="s">
        <v>423</v>
      </c>
      <c r="B39" t="s">
        <v>358</v>
      </c>
      <c r="C39" s="121" t="s">
        <v>283</v>
      </c>
      <c r="D39" s="164"/>
      <c r="E39" s="103"/>
      <c r="F39" s="78"/>
      <c r="G39" s="103"/>
      <c r="H39" s="105"/>
      <c r="I39" s="105"/>
      <c r="J39" s="104"/>
      <c r="K39" s="104"/>
      <c r="L39" s="104"/>
      <c r="M39" s="106"/>
    </row>
    <row r="40" spans="1:13" ht="12.75">
      <c r="A40" s="122"/>
      <c r="B40" s="102"/>
      <c r="C40" s="102" t="s">
        <v>207</v>
      </c>
      <c r="D40" s="164"/>
      <c r="E40" s="103"/>
      <c r="F40" s="78"/>
      <c r="G40" s="103"/>
      <c r="H40" s="105"/>
      <c r="I40" s="105"/>
      <c r="J40" s="104"/>
      <c r="K40" s="104"/>
      <c r="L40" s="104"/>
      <c r="M40" s="106"/>
    </row>
    <row r="41" spans="1:13" ht="12.75">
      <c r="A41" s="122"/>
      <c r="B41" s="102"/>
      <c r="C41" s="102" t="s">
        <v>284</v>
      </c>
      <c r="D41" s="164"/>
      <c r="E41" s="103"/>
      <c r="F41" s="78"/>
      <c r="G41" s="103"/>
      <c r="H41" s="105"/>
      <c r="I41" s="105"/>
      <c r="J41" s="104"/>
      <c r="K41" s="104"/>
      <c r="L41" s="104"/>
      <c r="M41" s="106"/>
    </row>
    <row r="42" spans="1:13" ht="12.75">
      <c r="A42" s="122"/>
      <c r="B42" s="102"/>
      <c r="C42" s="102" t="s">
        <v>106</v>
      </c>
      <c r="D42" s="164"/>
      <c r="E42" s="103"/>
      <c r="F42" s="78"/>
      <c r="G42" s="103"/>
      <c r="H42" s="104"/>
      <c r="I42" s="104"/>
      <c r="J42" s="104"/>
      <c r="K42" s="104"/>
      <c r="L42" s="104"/>
      <c r="M42" s="106"/>
    </row>
    <row r="43" spans="1:13" ht="12.75">
      <c r="A43" s="122"/>
      <c r="B43" s="102"/>
      <c r="C43" s="102" t="s">
        <v>285</v>
      </c>
      <c r="D43" s="164"/>
      <c r="E43" s="103"/>
      <c r="F43" s="78"/>
      <c r="G43" s="103"/>
      <c r="H43" s="104"/>
      <c r="I43" s="104"/>
      <c r="J43" s="104"/>
      <c r="K43" s="104"/>
      <c r="L43" s="104"/>
      <c r="M43" s="106"/>
    </row>
    <row r="44" spans="1:13" ht="12.75">
      <c r="A44" s="122"/>
      <c r="B44" s="102"/>
      <c r="C44" s="102" t="s">
        <v>268</v>
      </c>
      <c r="D44" s="164"/>
      <c r="E44" s="103"/>
      <c r="F44" s="78"/>
      <c r="G44" s="103"/>
      <c r="H44" s="104"/>
      <c r="I44" s="104"/>
      <c r="J44" s="104"/>
      <c r="K44" s="104"/>
      <c r="L44" s="104"/>
      <c r="M44" s="106"/>
    </row>
    <row r="45" spans="1:13" ht="12.75">
      <c r="A45" s="122"/>
      <c r="B45" s="102"/>
      <c r="C45" s="102" t="s">
        <v>286</v>
      </c>
      <c r="D45" s="164">
        <v>415</v>
      </c>
      <c r="E45" s="103">
        <f>D45*0.686969226</f>
        <v>285.09222879</v>
      </c>
      <c r="F45" s="78">
        <f>D45*0.313030773</f>
        <v>129.907770795</v>
      </c>
      <c r="G45" s="103">
        <f>D45</f>
        <v>415</v>
      </c>
      <c r="H45" s="104">
        <v>129.922339785</v>
      </c>
      <c r="I45" s="104">
        <f>E45*0.1</f>
        <v>28.509222879</v>
      </c>
      <c r="J45" s="103">
        <f>G45*0.1</f>
        <v>41.5</v>
      </c>
      <c r="K45" s="103">
        <f>F45*0.2</f>
        <v>25.981554159</v>
      </c>
      <c r="L45" s="137"/>
      <c r="M45" s="107">
        <f>H45+J45</f>
        <v>171.422339785</v>
      </c>
    </row>
    <row r="46" spans="1:13" ht="12.75">
      <c r="A46" s="122"/>
      <c r="B46" s="102"/>
      <c r="C46" s="102"/>
      <c r="D46" s="164"/>
      <c r="E46" s="103"/>
      <c r="F46" s="78"/>
      <c r="G46" s="103"/>
      <c r="H46" s="104"/>
      <c r="I46" s="104"/>
      <c r="J46" s="104"/>
      <c r="K46" s="104"/>
      <c r="L46" s="104"/>
      <c r="M46" s="106"/>
    </row>
    <row r="47" spans="1:13" ht="12.75">
      <c r="A47" s="122" t="s">
        <v>424</v>
      </c>
      <c r="B47" t="s">
        <v>359</v>
      </c>
      <c r="C47" s="121" t="s">
        <v>283</v>
      </c>
      <c r="D47" s="164"/>
      <c r="E47" s="103"/>
      <c r="F47" s="78"/>
      <c r="G47" s="103"/>
      <c r="H47" s="104"/>
      <c r="I47" s="104"/>
      <c r="J47" s="104"/>
      <c r="K47" s="104"/>
      <c r="L47" s="104"/>
      <c r="M47" s="106"/>
    </row>
    <row r="48" spans="1:13" ht="12.75">
      <c r="A48" s="122"/>
      <c r="B48" s="102"/>
      <c r="C48" s="102" t="s">
        <v>207</v>
      </c>
      <c r="D48" s="164"/>
      <c r="E48" s="103"/>
      <c r="F48" s="78"/>
      <c r="G48" s="103"/>
      <c r="H48" s="104"/>
      <c r="I48" s="104"/>
      <c r="J48" s="104"/>
      <c r="K48" s="104"/>
      <c r="L48" s="104"/>
      <c r="M48" s="106"/>
    </row>
    <row r="49" spans="1:13" ht="12.75">
      <c r="A49" s="122"/>
      <c r="B49" s="102"/>
      <c r="C49" s="102" t="s">
        <v>284</v>
      </c>
      <c r="D49" s="164"/>
      <c r="E49" s="103"/>
      <c r="F49" s="78"/>
      <c r="G49" s="103"/>
      <c r="H49" s="104"/>
      <c r="I49" s="104"/>
      <c r="J49" s="104"/>
      <c r="K49" s="104"/>
      <c r="L49" s="104"/>
      <c r="M49" s="106"/>
    </row>
    <row r="50" spans="1:13" ht="12.75">
      <c r="A50" s="122"/>
      <c r="B50" s="102"/>
      <c r="C50" s="102" t="s">
        <v>106</v>
      </c>
      <c r="D50" s="164"/>
      <c r="E50" s="103"/>
      <c r="F50" s="78"/>
      <c r="G50" s="103"/>
      <c r="H50" s="104"/>
      <c r="I50" s="104"/>
      <c r="J50" s="104"/>
      <c r="K50" s="104"/>
      <c r="L50" s="104"/>
      <c r="M50" s="106"/>
    </row>
    <row r="51" spans="1:13" ht="12.75">
      <c r="A51" s="122"/>
      <c r="B51" s="102"/>
      <c r="C51" s="102" t="s">
        <v>285</v>
      </c>
      <c r="D51" s="164"/>
      <c r="E51" s="103"/>
      <c r="F51" s="78"/>
      <c r="G51" s="103"/>
      <c r="H51" s="104"/>
      <c r="I51" s="104"/>
      <c r="J51" s="104"/>
      <c r="K51" s="104"/>
      <c r="L51" s="104"/>
      <c r="M51" s="106"/>
    </row>
    <row r="52" spans="1:13" ht="12.75">
      <c r="A52" s="122"/>
      <c r="B52" s="102"/>
      <c r="C52" s="102" t="s">
        <v>268</v>
      </c>
      <c r="D52" s="164"/>
      <c r="E52" s="103"/>
      <c r="F52" s="78"/>
      <c r="G52" s="103"/>
      <c r="H52" s="104"/>
      <c r="I52" s="104"/>
      <c r="J52" s="104"/>
      <c r="K52" s="104"/>
      <c r="L52" s="104"/>
      <c r="M52" s="106"/>
    </row>
    <row r="53" spans="1:13" ht="12.75">
      <c r="A53" s="122"/>
      <c r="B53" s="102"/>
      <c r="C53" s="102" t="s">
        <v>286</v>
      </c>
      <c r="D53" s="164">
        <v>415</v>
      </c>
      <c r="E53" s="103">
        <f>D53*0.686969226</f>
        <v>285.09222879</v>
      </c>
      <c r="F53" s="78">
        <f>D53*0.313030773</f>
        <v>129.907770795</v>
      </c>
      <c r="G53" s="103">
        <f>D53</f>
        <v>415</v>
      </c>
      <c r="H53" s="104">
        <v>129.922339785</v>
      </c>
      <c r="I53" s="104">
        <f>E53*0.1</f>
        <v>28.509222879</v>
      </c>
      <c r="J53" s="103">
        <f>G53*0.1</f>
        <v>41.5</v>
      </c>
      <c r="K53" s="103">
        <f>F53*0.2</f>
        <v>25.981554159</v>
      </c>
      <c r="L53" s="137"/>
      <c r="M53" s="107">
        <f>H53+J53</f>
        <v>171.422339785</v>
      </c>
    </row>
    <row r="54" spans="1:13" ht="12.75">
      <c r="A54" s="122"/>
      <c r="B54" s="102"/>
      <c r="C54" s="121"/>
      <c r="D54" s="112"/>
      <c r="E54" s="124"/>
      <c r="F54" s="112"/>
      <c r="G54" s="103"/>
      <c r="H54" s="104"/>
      <c r="I54" s="104"/>
      <c r="J54" s="104"/>
      <c r="K54" s="104"/>
      <c r="L54" s="104"/>
      <c r="M54" s="106"/>
    </row>
    <row r="55" spans="1:13" ht="12.75">
      <c r="A55" s="122"/>
      <c r="B55" s="102"/>
      <c r="C55" s="102"/>
      <c r="D55" s="112"/>
      <c r="E55" s="124"/>
      <c r="F55" s="112"/>
      <c r="G55" s="103"/>
      <c r="H55" s="104"/>
      <c r="I55" s="104"/>
      <c r="J55" s="104"/>
      <c r="K55" s="104"/>
      <c r="L55" s="104"/>
      <c r="M55" s="106"/>
    </row>
    <row r="56" spans="1:13" ht="12.75">
      <c r="A56" s="122"/>
      <c r="B56" s="102"/>
      <c r="C56" s="102"/>
      <c r="D56" s="112"/>
      <c r="E56" s="124"/>
      <c r="F56" s="112"/>
      <c r="G56" s="103"/>
      <c r="H56" s="104"/>
      <c r="I56" s="104"/>
      <c r="J56" s="104"/>
      <c r="K56" s="104"/>
      <c r="L56" s="104"/>
      <c r="M56" s="106"/>
    </row>
    <row r="57" spans="1:13" ht="12.75">
      <c r="A57" s="122"/>
      <c r="B57" s="102"/>
      <c r="C57" s="102"/>
      <c r="D57" s="112"/>
      <c r="E57" s="124"/>
      <c r="F57" s="112"/>
      <c r="G57" s="103"/>
      <c r="H57" s="104"/>
      <c r="I57" s="104"/>
      <c r="J57" s="104"/>
      <c r="K57" s="104"/>
      <c r="L57" s="104"/>
      <c r="M57" s="106"/>
    </row>
    <row r="58" spans="1:13" ht="12.75">
      <c r="A58" s="122"/>
      <c r="B58" s="102"/>
      <c r="C58" s="102"/>
      <c r="D58" s="173"/>
      <c r="E58" s="124"/>
      <c r="F58" s="112"/>
      <c r="G58" s="103"/>
      <c r="H58" s="104"/>
      <c r="I58" s="104"/>
      <c r="J58" s="104"/>
      <c r="K58" s="104"/>
      <c r="L58" s="104"/>
      <c r="M58" s="106"/>
    </row>
    <row r="59" spans="1:13" ht="12.75">
      <c r="A59" s="122"/>
      <c r="B59" s="102"/>
      <c r="C59" s="102"/>
      <c r="D59" s="112"/>
      <c r="E59" s="124"/>
      <c r="F59" s="112"/>
      <c r="G59" s="126"/>
      <c r="H59" s="104"/>
      <c r="I59" s="104"/>
      <c r="J59" s="126"/>
      <c r="K59" s="126"/>
      <c r="L59" s="104"/>
      <c r="M59" s="127"/>
    </row>
    <row r="60" spans="1:13" ht="12.75">
      <c r="A60" s="128"/>
      <c r="B60" s="114"/>
      <c r="C60" s="114"/>
      <c r="D60" s="129"/>
      <c r="E60" s="109"/>
      <c r="F60" s="129"/>
      <c r="G60" s="110"/>
      <c r="H60" s="130"/>
      <c r="I60" s="130"/>
      <c r="J60" s="130"/>
      <c r="K60" s="130"/>
      <c r="L60" s="130"/>
      <c r="M60" s="131"/>
    </row>
    <row r="61" spans="1:13" ht="12.75">
      <c r="A61" s="132"/>
      <c r="B61" s="133"/>
      <c r="C61" s="133"/>
      <c r="D61" s="134"/>
      <c r="E61" s="134"/>
      <c r="F61" s="134"/>
      <c r="G61" s="134"/>
      <c r="H61" s="135"/>
      <c r="I61" s="135"/>
      <c r="J61" s="136"/>
      <c r="K61" s="136"/>
      <c r="L61" s="136"/>
      <c r="M61" s="136"/>
    </row>
    <row r="62" spans="1:13" ht="12.75">
      <c r="A62" s="82"/>
      <c r="B62" s="83"/>
      <c r="C62" s="83"/>
      <c r="D62" s="78"/>
      <c r="E62" s="78"/>
      <c r="F62" s="78"/>
      <c r="G62" s="78"/>
      <c r="H62" s="80"/>
      <c r="I62" s="80"/>
      <c r="J62" s="81"/>
      <c r="K62" s="81"/>
      <c r="L62" s="81"/>
      <c r="M62" s="81"/>
    </row>
    <row r="63" spans="1:13" ht="12.75">
      <c r="A63" s="82"/>
      <c r="B63" s="83"/>
      <c r="C63" s="83"/>
      <c r="D63" s="78"/>
      <c r="E63" s="78"/>
      <c r="F63" s="78"/>
      <c r="G63" s="78"/>
      <c r="H63" s="80"/>
      <c r="I63" s="80"/>
      <c r="J63" s="81"/>
      <c r="K63" s="81"/>
      <c r="L63" s="81"/>
      <c r="M63" s="81"/>
    </row>
    <row r="64" spans="1:13" ht="12.75">
      <c r="A64" s="82"/>
      <c r="B64" s="83"/>
      <c r="C64" s="83"/>
      <c r="D64" s="78"/>
      <c r="E64" s="78"/>
      <c r="F64" s="78"/>
      <c r="G64" s="78"/>
      <c r="H64" s="80"/>
      <c r="I64" s="80"/>
      <c r="J64" s="81"/>
      <c r="K64" s="81"/>
      <c r="L64" s="81"/>
      <c r="M64" s="81"/>
    </row>
    <row r="65" spans="1:13" ht="12.75">
      <c r="A65" s="76" t="s">
        <v>0</v>
      </c>
      <c r="B65" s="77"/>
      <c r="C65" s="77"/>
      <c r="D65" s="112"/>
      <c r="E65" s="112"/>
      <c r="F65" s="112"/>
      <c r="G65" s="112"/>
      <c r="J65" s="79" t="s">
        <v>1</v>
      </c>
      <c r="K65" s="79"/>
      <c r="L65" s="79"/>
      <c r="M65" s="79"/>
    </row>
    <row r="66" spans="1:13" ht="12.75">
      <c r="A66" s="76" t="s">
        <v>2</v>
      </c>
      <c r="B66" s="77"/>
      <c r="C66" s="77"/>
      <c r="D66" s="112"/>
      <c r="E66" s="112"/>
      <c r="F66" s="112"/>
      <c r="G66" s="112"/>
      <c r="J66" s="259" t="s">
        <v>3</v>
      </c>
      <c r="K66" s="79"/>
      <c r="L66" s="79"/>
      <c r="M66" s="79"/>
    </row>
    <row r="67" spans="1:13" ht="12.75">
      <c r="A67" s="76" t="s">
        <v>4</v>
      </c>
      <c r="B67" s="77"/>
      <c r="C67" s="77"/>
      <c r="D67" s="78"/>
      <c r="E67" s="78"/>
      <c r="F67" s="78"/>
      <c r="G67" s="80"/>
      <c r="H67" s="80"/>
      <c r="I67" s="80"/>
      <c r="J67" s="81"/>
      <c r="K67" s="81"/>
      <c r="L67" s="80"/>
      <c r="M67" s="81"/>
    </row>
    <row r="68" spans="1:13" ht="20.25">
      <c r="A68" s="211" t="s">
        <v>479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</row>
    <row r="69" spans="1:13" ht="12.75">
      <c r="A69" s="82"/>
      <c r="B69" s="83"/>
      <c r="C69" s="83"/>
      <c r="D69" s="78"/>
      <c r="E69" s="78"/>
      <c r="F69" s="78"/>
      <c r="G69" s="80"/>
      <c r="H69" s="80"/>
      <c r="I69" s="80"/>
      <c r="J69" s="81"/>
      <c r="K69" s="81"/>
      <c r="L69" s="80"/>
      <c r="M69" s="81"/>
    </row>
    <row r="70" spans="1:13" ht="12.75">
      <c r="A70" s="84"/>
      <c r="B70" s="83"/>
      <c r="C70" s="83"/>
      <c r="D70" s="78"/>
      <c r="E70" s="78"/>
      <c r="F70" s="78"/>
      <c r="G70" s="80"/>
      <c r="H70" s="80"/>
      <c r="I70" s="80"/>
      <c r="J70" s="81"/>
      <c r="K70" s="81"/>
      <c r="L70" s="80"/>
      <c r="M70" s="81"/>
    </row>
    <row r="71" spans="1:13" ht="12.75">
      <c r="A71" s="22" t="s">
        <v>317</v>
      </c>
      <c r="B71" s="85"/>
      <c r="C71" s="85"/>
      <c r="D71" s="86"/>
      <c r="E71" s="86"/>
      <c r="F71" s="86"/>
      <c r="G71" s="85"/>
      <c r="H71" s="85"/>
      <c r="I71" s="85"/>
      <c r="J71" s="85"/>
      <c r="K71" s="85"/>
      <c r="L71" s="80"/>
      <c r="M71" s="81"/>
    </row>
    <row r="72" spans="1:13" ht="12.75">
      <c r="A72" s="82"/>
      <c r="B72" s="83"/>
      <c r="C72" s="83"/>
      <c r="D72" s="78"/>
      <c r="E72" s="78"/>
      <c r="F72" s="78"/>
      <c r="G72" s="80"/>
      <c r="H72" s="80"/>
      <c r="I72" s="80"/>
      <c r="J72" s="81"/>
      <c r="K72" s="81"/>
      <c r="L72" s="80"/>
      <c r="M72" s="81"/>
    </row>
    <row r="73" spans="1:13" ht="12.75">
      <c r="A73" s="115"/>
      <c r="B73" s="116"/>
      <c r="C73" s="116"/>
      <c r="D73" s="117"/>
      <c r="E73" s="117"/>
      <c r="F73" s="117"/>
      <c r="G73" s="118"/>
      <c r="H73" s="118"/>
      <c r="I73" s="118"/>
      <c r="J73" s="119"/>
      <c r="K73" s="119"/>
      <c r="L73" s="118"/>
      <c r="M73" s="119"/>
    </row>
    <row r="74" spans="1:13" ht="12.75">
      <c r="A74" s="88"/>
      <c r="B74" s="89"/>
      <c r="C74" s="89"/>
      <c r="D74" s="90" t="s">
        <v>5</v>
      </c>
      <c r="E74" s="90" t="s">
        <v>5</v>
      </c>
      <c r="F74" s="90" t="s">
        <v>323</v>
      </c>
      <c r="G74" s="89" t="s">
        <v>6</v>
      </c>
      <c r="H74" s="89" t="s">
        <v>265</v>
      </c>
      <c r="I74" s="90" t="s">
        <v>323</v>
      </c>
      <c r="J74" s="89" t="s">
        <v>8</v>
      </c>
      <c r="K74" s="90" t="s">
        <v>323</v>
      </c>
      <c r="L74" s="89" t="s">
        <v>266</v>
      </c>
      <c r="M74" s="89" t="s">
        <v>265</v>
      </c>
    </row>
    <row r="75" spans="1:13" ht="12.75">
      <c r="A75" s="92" t="s">
        <v>9</v>
      </c>
      <c r="B75" s="93" t="s">
        <v>10</v>
      </c>
      <c r="C75" s="93" t="s">
        <v>11</v>
      </c>
      <c r="D75" s="94" t="s">
        <v>12</v>
      </c>
      <c r="E75" s="94" t="s">
        <v>13</v>
      </c>
      <c r="F75" s="94" t="s">
        <v>321</v>
      </c>
      <c r="G75" s="93" t="s">
        <v>13</v>
      </c>
      <c r="H75" s="93" t="s">
        <v>14</v>
      </c>
      <c r="I75" s="94" t="s">
        <v>320</v>
      </c>
      <c r="J75" s="93" t="s">
        <v>15</v>
      </c>
      <c r="K75" s="93">
        <v>2005</v>
      </c>
      <c r="L75" s="93" t="s">
        <v>267</v>
      </c>
      <c r="M75" s="93" t="s">
        <v>14</v>
      </c>
    </row>
    <row r="76" spans="1:13" ht="12.75">
      <c r="A76" s="96"/>
      <c r="B76" s="97"/>
      <c r="C76" s="97"/>
      <c r="D76" s="98" t="s">
        <v>16</v>
      </c>
      <c r="E76" s="98"/>
      <c r="F76" s="98"/>
      <c r="G76" s="97">
        <v>2007</v>
      </c>
      <c r="H76" s="97">
        <v>2006</v>
      </c>
      <c r="I76" s="97">
        <v>2006</v>
      </c>
      <c r="J76" s="97">
        <v>2007</v>
      </c>
      <c r="K76" s="97">
        <v>2006</v>
      </c>
      <c r="L76" s="97"/>
      <c r="M76" s="97">
        <v>2007</v>
      </c>
    </row>
    <row r="77" spans="1:13" ht="12.75">
      <c r="A77" s="120" t="s">
        <v>425</v>
      </c>
      <c r="B77" t="s">
        <v>354</v>
      </c>
      <c r="C77" s="139" t="s">
        <v>287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6"/>
    </row>
    <row r="78" spans="1:13" ht="12.75">
      <c r="A78" s="122"/>
      <c r="B78" s="102"/>
      <c r="C78" s="102" t="s">
        <v>288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6"/>
    </row>
    <row r="79" spans="1:13" ht="12.75">
      <c r="A79" s="122"/>
      <c r="B79" s="102"/>
      <c r="C79" s="102" t="s">
        <v>204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6"/>
    </row>
    <row r="80" spans="1:13" ht="12.75">
      <c r="A80" s="122"/>
      <c r="B80" s="102"/>
      <c r="C80" s="102" t="s">
        <v>289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6"/>
    </row>
    <row r="81" spans="1:13" ht="12.75">
      <c r="A81" s="122"/>
      <c r="B81" s="102"/>
      <c r="C81" s="102" t="s">
        <v>290</v>
      </c>
      <c r="D81" s="103"/>
      <c r="E81" s="103"/>
      <c r="F81" s="103"/>
      <c r="G81" s="103"/>
      <c r="H81" s="104"/>
      <c r="I81" s="104"/>
      <c r="J81" s="104"/>
      <c r="K81" s="104"/>
      <c r="L81" s="104"/>
      <c r="M81" s="106"/>
    </row>
    <row r="82" spans="1:13" ht="12.75">
      <c r="A82" s="122"/>
      <c r="B82" s="102"/>
      <c r="C82" s="102" t="s">
        <v>291</v>
      </c>
      <c r="D82" s="126">
        <v>1580</v>
      </c>
      <c r="E82" s="103">
        <f>D82*0.686969226</f>
        <v>1085.41137708</v>
      </c>
      <c r="F82" s="103">
        <f>D82*0.313030773</f>
        <v>494.58862134</v>
      </c>
      <c r="G82" s="103">
        <f>D82</f>
        <v>1580</v>
      </c>
      <c r="H82" s="104">
        <v>494.64408882</v>
      </c>
      <c r="I82" s="104">
        <f>E82*0.1</f>
        <v>108.54113770800001</v>
      </c>
      <c r="J82" s="103">
        <f>G82*0.1</f>
        <v>158</v>
      </c>
      <c r="K82" s="103">
        <f>F82*0.2</f>
        <v>98.917724268</v>
      </c>
      <c r="L82" s="137"/>
      <c r="M82" s="107">
        <f>H82+J82</f>
        <v>652.64408882</v>
      </c>
    </row>
    <row r="83" spans="1:13" ht="12.75">
      <c r="A83" s="122"/>
      <c r="B83" s="102"/>
      <c r="C83" s="102"/>
      <c r="D83" s="103"/>
      <c r="E83" s="103"/>
      <c r="F83" s="103"/>
      <c r="G83" s="103"/>
      <c r="H83" s="104"/>
      <c r="I83" s="104"/>
      <c r="J83" s="104"/>
      <c r="K83" s="104"/>
      <c r="L83" s="104"/>
      <c r="M83" s="106"/>
    </row>
    <row r="84" spans="1:13" ht="12.75">
      <c r="A84" s="122" t="s">
        <v>426</v>
      </c>
      <c r="B84" t="s">
        <v>355</v>
      </c>
      <c r="C84" s="139" t="s">
        <v>287</v>
      </c>
      <c r="D84" s="103"/>
      <c r="E84" s="103"/>
      <c r="F84" s="103"/>
      <c r="G84" s="103"/>
      <c r="H84" s="104"/>
      <c r="I84" s="104"/>
      <c r="J84" s="104"/>
      <c r="K84" s="104"/>
      <c r="L84" s="104"/>
      <c r="M84" s="106"/>
    </row>
    <row r="85" spans="1:13" ht="12.75">
      <c r="A85" s="122"/>
      <c r="B85" s="102"/>
      <c r="C85" s="102" t="s">
        <v>288</v>
      </c>
      <c r="D85" s="103"/>
      <c r="E85" s="103"/>
      <c r="F85" s="103"/>
      <c r="G85" s="103"/>
      <c r="H85" s="104"/>
      <c r="I85" s="104"/>
      <c r="J85" s="104"/>
      <c r="K85" s="104"/>
      <c r="L85" s="104"/>
      <c r="M85" s="106"/>
    </row>
    <row r="86" spans="1:13" ht="12.75">
      <c r="A86" s="122"/>
      <c r="B86" s="102"/>
      <c r="C86" s="102" t="s">
        <v>204</v>
      </c>
      <c r="D86" s="103"/>
      <c r="E86" s="103"/>
      <c r="F86" s="103"/>
      <c r="G86" s="103"/>
      <c r="H86" s="104"/>
      <c r="I86" s="104"/>
      <c r="J86" s="104"/>
      <c r="K86" s="104"/>
      <c r="L86" s="104"/>
      <c r="M86" s="106"/>
    </row>
    <row r="87" spans="1:13" ht="12.75">
      <c r="A87" s="122"/>
      <c r="B87" s="102"/>
      <c r="C87" s="102" t="s">
        <v>289</v>
      </c>
      <c r="D87" s="103"/>
      <c r="E87" s="103"/>
      <c r="F87" s="103"/>
      <c r="G87" s="103"/>
      <c r="H87" s="104"/>
      <c r="I87" s="104"/>
      <c r="J87" s="104"/>
      <c r="K87" s="104"/>
      <c r="L87" s="104"/>
      <c r="M87" s="106"/>
    </row>
    <row r="88" spans="1:13" ht="12.75">
      <c r="A88" s="122"/>
      <c r="B88" s="102"/>
      <c r="C88" s="102" t="s">
        <v>290</v>
      </c>
      <c r="D88" s="103"/>
      <c r="E88" s="103"/>
      <c r="F88" s="103"/>
      <c r="G88" s="103"/>
      <c r="H88" s="104"/>
      <c r="I88" s="104"/>
      <c r="J88" s="104"/>
      <c r="K88" s="104"/>
      <c r="L88" s="104"/>
      <c r="M88" s="106"/>
    </row>
    <row r="89" spans="1:13" ht="12.75">
      <c r="A89" s="122"/>
      <c r="B89" s="102"/>
      <c r="C89" s="102" t="s">
        <v>291</v>
      </c>
      <c r="D89" s="126">
        <v>1580</v>
      </c>
      <c r="E89" s="103">
        <f>D89*0.686969226</f>
        <v>1085.41137708</v>
      </c>
      <c r="F89" s="103">
        <f>D89*0.313030773</f>
        <v>494.58862134</v>
      </c>
      <c r="G89" s="103">
        <f>D89</f>
        <v>1580</v>
      </c>
      <c r="H89" s="104">
        <v>494.64408882</v>
      </c>
      <c r="I89" s="104">
        <f>E89*0.1</f>
        <v>108.54113770800001</v>
      </c>
      <c r="J89" s="103">
        <f>G89*0.1</f>
        <v>158</v>
      </c>
      <c r="K89" s="103">
        <f>F89*0.2</f>
        <v>98.917724268</v>
      </c>
      <c r="L89" s="137"/>
      <c r="M89" s="107">
        <f>H89+J89</f>
        <v>652.64408882</v>
      </c>
    </row>
    <row r="90" spans="1:13" ht="12.75">
      <c r="A90" s="122"/>
      <c r="B90" s="102"/>
      <c r="C90" s="102"/>
      <c r="D90" s="103"/>
      <c r="E90" s="103"/>
      <c r="F90" s="103"/>
      <c r="G90" s="103"/>
      <c r="H90" s="104"/>
      <c r="I90" s="104"/>
      <c r="J90" s="104"/>
      <c r="K90" s="104"/>
      <c r="L90" s="104"/>
      <c r="M90" s="106"/>
    </row>
    <row r="91" spans="1:13" ht="12.75">
      <c r="A91" s="122" t="s">
        <v>427</v>
      </c>
      <c r="B91" t="s">
        <v>356</v>
      </c>
      <c r="C91" s="139" t="s">
        <v>287</v>
      </c>
      <c r="D91" s="103"/>
      <c r="E91" s="103"/>
      <c r="F91" s="103"/>
      <c r="G91" s="103"/>
      <c r="H91" s="104"/>
      <c r="I91" s="104"/>
      <c r="J91" s="104"/>
      <c r="K91" s="104"/>
      <c r="L91" s="104"/>
      <c r="M91" s="106"/>
    </row>
    <row r="92" spans="1:13" ht="12.75">
      <c r="A92" s="122"/>
      <c r="B92" s="102"/>
      <c r="C92" s="102" t="s">
        <v>288</v>
      </c>
      <c r="D92" s="103"/>
      <c r="E92" s="103"/>
      <c r="F92" s="103"/>
      <c r="G92" s="103"/>
      <c r="H92" s="104"/>
      <c r="I92" s="104"/>
      <c r="J92" s="104"/>
      <c r="K92" s="104"/>
      <c r="L92" s="104"/>
      <c r="M92" s="106"/>
    </row>
    <row r="93" spans="1:13" ht="12.75">
      <c r="A93" s="122"/>
      <c r="B93" s="102"/>
      <c r="C93" s="102" t="s">
        <v>204</v>
      </c>
      <c r="D93" s="103"/>
      <c r="E93" s="103"/>
      <c r="F93" s="103"/>
      <c r="G93" s="103"/>
      <c r="H93" s="104"/>
      <c r="I93" s="104"/>
      <c r="J93" s="104"/>
      <c r="K93" s="104"/>
      <c r="L93" s="104"/>
      <c r="M93" s="106"/>
    </row>
    <row r="94" spans="1:13" ht="12.75">
      <c r="A94" s="122"/>
      <c r="B94" s="102"/>
      <c r="C94" s="102" t="s">
        <v>289</v>
      </c>
      <c r="D94" s="103"/>
      <c r="E94" s="103"/>
      <c r="F94" s="103"/>
      <c r="G94" s="103"/>
      <c r="H94" s="104"/>
      <c r="I94" s="104"/>
      <c r="J94" s="104"/>
      <c r="K94" s="104"/>
      <c r="L94" s="104"/>
      <c r="M94" s="106"/>
    </row>
    <row r="95" spans="1:13" ht="12.75">
      <c r="A95" s="122"/>
      <c r="B95" s="102"/>
      <c r="C95" s="102" t="s">
        <v>290</v>
      </c>
      <c r="D95" s="103"/>
      <c r="E95" s="103"/>
      <c r="F95" s="103"/>
      <c r="G95" s="103"/>
      <c r="H95" s="104"/>
      <c r="I95" s="104"/>
      <c r="J95" s="104"/>
      <c r="K95" s="104"/>
      <c r="L95" s="104"/>
      <c r="M95" s="106"/>
    </row>
    <row r="96" spans="1:13" ht="12.75">
      <c r="A96" s="122"/>
      <c r="B96" s="102"/>
      <c r="C96" s="102" t="s">
        <v>291</v>
      </c>
      <c r="D96" s="126">
        <v>1580</v>
      </c>
      <c r="E96" s="103">
        <f>D96*0.686969226</f>
        <v>1085.41137708</v>
      </c>
      <c r="F96" s="103">
        <f>D96*0.313030773</f>
        <v>494.58862134</v>
      </c>
      <c r="G96" s="103">
        <f>D96</f>
        <v>1580</v>
      </c>
      <c r="H96" s="104">
        <v>494.64408882</v>
      </c>
      <c r="I96" s="104">
        <f>E96*0.1</f>
        <v>108.54113770800001</v>
      </c>
      <c r="J96" s="103">
        <f>G96*0.1</f>
        <v>158</v>
      </c>
      <c r="K96" s="103">
        <f>F96*0.2</f>
        <v>98.917724268</v>
      </c>
      <c r="L96" s="137"/>
      <c r="M96" s="107">
        <f>H96+J96</f>
        <v>652.64408882</v>
      </c>
    </row>
    <row r="97" spans="1:13" ht="12.75">
      <c r="A97" s="122"/>
      <c r="B97" s="102"/>
      <c r="C97" s="102"/>
      <c r="D97" s="103"/>
      <c r="E97" s="103"/>
      <c r="F97" s="103"/>
      <c r="G97" s="103"/>
      <c r="H97" s="104"/>
      <c r="I97" s="104"/>
      <c r="J97" s="104"/>
      <c r="K97" s="104"/>
      <c r="L97" s="104"/>
      <c r="M97" s="106"/>
    </row>
    <row r="98" spans="1:13" ht="12.75">
      <c r="A98" s="122" t="s">
        <v>428</v>
      </c>
      <c r="B98" t="s">
        <v>357</v>
      </c>
      <c r="C98" s="139" t="s">
        <v>287</v>
      </c>
      <c r="D98" s="103"/>
      <c r="E98" s="103"/>
      <c r="F98" s="103"/>
      <c r="G98" s="103"/>
      <c r="H98" s="104"/>
      <c r="I98" s="104"/>
      <c r="J98" s="104"/>
      <c r="K98" s="104"/>
      <c r="L98" s="104"/>
      <c r="M98" s="106"/>
    </row>
    <row r="99" spans="1:13" ht="12.75">
      <c r="A99" s="122"/>
      <c r="B99" s="102"/>
      <c r="C99" s="102" t="s">
        <v>288</v>
      </c>
      <c r="D99" s="103"/>
      <c r="E99" s="103"/>
      <c r="F99" s="103"/>
      <c r="G99" s="103"/>
      <c r="H99" s="104"/>
      <c r="I99" s="104"/>
      <c r="J99" s="103"/>
      <c r="K99" s="103"/>
      <c r="L99" s="104"/>
      <c r="M99" s="107"/>
    </row>
    <row r="100" spans="1:13" ht="12.75">
      <c r="A100" s="122"/>
      <c r="B100" s="102"/>
      <c r="C100" s="102" t="s">
        <v>204</v>
      </c>
      <c r="D100" s="103"/>
      <c r="E100" s="103"/>
      <c r="F100" s="103"/>
      <c r="G100" s="104"/>
      <c r="H100" s="104"/>
      <c r="I100" s="104"/>
      <c r="J100" s="104"/>
      <c r="K100" s="104"/>
      <c r="L100" s="104"/>
      <c r="M100" s="106"/>
    </row>
    <row r="101" spans="1:13" ht="12.75">
      <c r="A101" s="122"/>
      <c r="B101" s="102"/>
      <c r="C101" s="102" t="s">
        <v>289</v>
      </c>
      <c r="D101" s="103"/>
      <c r="E101" s="103"/>
      <c r="F101" s="103"/>
      <c r="G101" s="104"/>
      <c r="H101" s="104"/>
      <c r="I101" s="104"/>
      <c r="J101" s="104"/>
      <c r="K101" s="104"/>
      <c r="L101" s="104"/>
      <c r="M101" s="106"/>
    </row>
    <row r="102" spans="1:13" ht="12.75">
      <c r="A102" s="122"/>
      <c r="B102" s="102"/>
      <c r="C102" s="102" t="s">
        <v>290</v>
      </c>
      <c r="D102" s="103"/>
      <c r="E102" s="103"/>
      <c r="F102" s="103"/>
      <c r="G102" s="104"/>
      <c r="H102" s="104"/>
      <c r="I102" s="104"/>
      <c r="J102" s="104"/>
      <c r="K102" s="104"/>
      <c r="L102" s="104"/>
      <c r="M102" s="106"/>
    </row>
    <row r="103" spans="1:13" ht="12.75">
      <c r="A103" s="122"/>
      <c r="B103" s="102"/>
      <c r="C103" s="102" t="s">
        <v>291</v>
      </c>
      <c r="D103" s="126">
        <v>1580</v>
      </c>
      <c r="E103" s="103">
        <f>D103*0.686969226</f>
        <v>1085.41137708</v>
      </c>
      <c r="F103" s="103">
        <f>D103*0.313030773</f>
        <v>494.58862134</v>
      </c>
      <c r="G103" s="103">
        <f>D103</f>
        <v>1580</v>
      </c>
      <c r="H103" s="104">
        <v>494.64408882</v>
      </c>
      <c r="I103" s="104">
        <f>E103*0.1</f>
        <v>108.54113770800001</v>
      </c>
      <c r="J103" s="103">
        <f>G103*0.1</f>
        <v>158</v>
      </c>
      <c r="K103" s="103">
        <f>F103*0.2</f>
        <v>98.917724268</v>
      </c>
      <c r="L103" s="137"/>
      <c r="M103" s="107">
        <f>H103+J103</f>
        <v>652.64408882</v>
      </c>
    </row>
    <row r="104" spans="1:13" ht="12.75">
      <c r="A104" s="122"/>
      <c r="B104" s="102"/>
      <c r="C104" s="102"/>
      <c r="D104" s="103"/>
      <c r="E104" s="103"/>
      <c r="F104" s="103"/>
      <c r="G104" s="103"/>
      <c r="H104" s="105"/>
      <c r="I104" s="105"/>
      <c r="J104" s="104"/>
      <c r="K104" s="104"/>
      <c r="L104" s="104"/>
      <c r="M104" s="106"/>
    </row>
    <row r="105" spans="1:13" ht="12.75">
      <c r="A105" s="122" t="s">
        <v>429</v>
      </c>
      <c r="B105" t="s">
        <v>350</v>
      </c>
      <c r="C105" s="121" t="s">
        <v>292</v>
      </c>
      <c r="D105" s="103"/>
      <c r="E105" s="103"/>
      <c r="F105" s="103"/>
      <c r="G105" s="103"/>
      <c r="H105" s="105"/>
      <c r="I105" s="105"/>
      <c r="J105" s="104"/>
      <c r="K105" s="104"/>
      <c r="L105" s="104"/>
      <c r="M105" s="106"/>
    </row>
    <row r="106" spans="1:13" ht="12.75">
      <c r="A106" s="122"/>
      <c r="B106" s="102"/>
      <c r="C106" s="140" t="s">
        <v>293</v>
      </c>
      <c r="D106" s="103"/>
      <c r="E106" s="103"/>
      <c r="F106" s="103"/>
      <c r="G106" s="103"/>
      <c r="H106" s="105"/>
      <c r="I106" s="105"/>
      <c r="J106" s="104"/>
      <c r="K106" s="104"/>
      <c r="L106" s="104"/>
      <c r="M106" s="106"/>
    </row>
    <row r="107" spans="1:13" ht="12.75">
      <c r="A107" s="122"/>
      <c r="B107" s="102"/>
      <c r="C107" s="102" t="s">
        <v>294</v>
      </c>
      <c r="D107" s="103"/>
      <c r="E107" s="103"/>
      <c r="F107" s="103"/>
      <c r="G107" s="103"/>
      <c r="H107" s="104"/>
      <c r="I107" s="104"/>
      <c r="J107" s="104"/>
      <c r="K107" s="104"/>
      <c r="L107" s="104"/>
      <c r="M107" s="106"/>
    </row>
    <row r="108" spans="1:13" ht="12.75">
      <c r="A108" s="122"/>
      <c r="B108" s="102"/>
      <c r="C108" s="141" t="s">
        <v>289</v>
      </c>
      <c r="D108" s="103"/>
      <c r="E108" s="103"/>
      <c r="F108" s="103"/>
      <c r="G108" s="103"/>
      <c r="H108" s="104"/>
      <c r="I108" s="104"/>
      <c r="J108" s="104"/>
      <c r="K108" s="104"/>
      <c r="L108" s="104"/>
      <c r="M108" s="106"/>
    </row>
    <row r="109" spans="1:13" ht="12.75">
      <c r="A109" s="122"/>
      <c r="B109" s="102"/>
      <c r="C109" s="142" t="s">
        <v>181</v>
      </c>
      <c r="D109" s="126"/>
      <c r="E109" s="126"/>
      <c r="F109" s="126"/>
      <c r="G109" s="103"/>
      <c r="H109" s="104"/>
      <c r="I109" s="104"/>
      <c r="J109" s="104"/>
      <c r="K109" s="104"/>
      <c r="L109" s="104"/>
      <c r="M109" s="106"/>
    </row>
    <row r="110" spans="1:13" ht="12.75">
      <c r="A110" s="122"/>
      <c r="B110" s="102"/>
      <c r="C110" s="102" t="s">
        <v>291</v>
      </c>
      <c r="D110" s="193">
        <v>1250</v>
      </c>
      <c r="E110" s="103">
        <f>D110*0.686969226</f>
        <v>858.7115325</v>
      </c>
      <c r="F110" s="137">
        <f>D110*0.313030773</f>
        <v>391.28846625</v>
      </c>
      <c r="G110" s="103">
        <f>D110</f>
        <v>1250</v>
      </c>
      <c r="H110" s="104">
        <v>391.33234875</v>
      </c>
      <c r="I110" s="104">
        <f>E110*0.1</f>
        <v>85.87115325</v>
      </c>
      <c r="J110" s="103">
        <f>G110*0.1</f>
        <v>125</v>
      </c>
      <c r="K110" s="103">
        <f>F110*0.2</f>
        <v>78.25769325</v>
      </c>
      <c r="L110" s="137"/>
      <c r="M110" s="107">
        <f>H110+J110</f>
        <v>516.3323487499999</v>
      </c>
    </row>
    <row r="111" spans="1:13" ht="12.75">
      <c r="A111" s="122"/>
      <c r="B111" s="102"/>
      <c r="C111" s="102"/>
      <c r="D111" s="164"/>
      <c r="E111" s="103"/>
      <c r="F111" s="137"/>
      <c r="G111" s="103"/>
      <c r="H111" s="104"/>
      <c r="I111" s="104"/>
      <c r="J111" s="103"/>
      <c r="K111" s="103"/>
      <c r="L111" s="104"/>
      <c r="M111" s="107"/>
    </row>
    <row r="112" spans="1:13" ht="12.75">
      <c r="A112" s="122" t="s">
        <v>433</v>
      </c>
      <c r="B112" t="s">
        <v>351</v>
      </c>
      <c r="C112" s="121" t="s">
        <v>292</v>
      </c>
      <c r="D112" s="164"/>
      <c r="E112" s="103"/>
      <c r="F112" s="137"/>
      <c r="G112" s="103"/>
      <c r="H112" s="104"/>
      <c r="I112" s="104"/>
      <c r="J112" s="104"/>
      <c r="K112" s="104"/>
      <c r="L112" s="104"/>
      <c r="M112" s="106"/>
    </row>
    <row r="113" spans="1:13" ht="12.75">
      <c r="A113" s="122"/>
      <c r="B113" s="102"/>
      <c r="C113" s="140" t="s">
        <v>293</v>
      </c>
      <c r="D113" s="164"/>
      <c r="E113" s="103"/>
      <c r="F113" s="137"/>
      <c r="G113" s="103"/>
      <c r="H113" s="104"/>
      <c r="I113" s="104"/>
      <c r="J113" s="104"/>
      <c r="K113" s="104"/>
      <c r="L113" s="104"/>
      <c r="M113" s="106"/>
    </row>
    <row r="114" spans="1:13" ht="12.75">
      <c r="A114" s="122"/>
      <c r="B114" s="102"/>
      <c r="C114" s="102" t="s">
        <v>294</v>
      </c>
      <c r="D114" s="164"/>
      <c r="E114" s="103"/>
      <c r="F114" s="137"/>
      <c r="G114" s="103"/>
      <c r="H114" s="104"/>
      <c r="I114" s="104"/>
      <c r="J114" s="104"/>
      <c r="K114" s="104"/>
      <c r="L114" s="104"/>
      <c r="M114" s="106"/>
    </row>
    <row r="115" spans="1:13" ht="12.75">
      <c r="A115" s="122"/>
      <c r="B115" s="102"/>
      <c r="C115" s="141" t="s">
        <v>289</v>
      </c>
      <c r="D115" s="164"/>
      <c r="E115" s="103"/>
      <c r="F115" s="137"/>
      <c r="G115" s="103"/>
      <c r="H115" s="104"/>
      <c r="I115" s="104"/>
      <c r="J115" s="104"/>
      <c r="K115" s="104"/>
      <c r="L115" s="104"/>
      <c r="M115" s="106"/>
    </row>
    <row r="116" spans="1:13" ht="12.75">
      <c r="A116" s="122"/>
      <c r="B116" s="102"/>
      <c r="C116" s="142" t="s">
        <v>181</v>
      </c>
      <c r="D116" s="193"/>
      <c r="E116" s="126"/>
      <c r="F116" s="192"/>
      <c r="G116" s="103"/>
      <c r="H116" s="104"/>
      <c r="I116" s="104"/>
      <c r="J116" s="104"/>
      <c r="K116" s="104"/>
      <c r="L116" s="104"/>
      <c r="M116" s="106"/>
    </row>
    <row r="117" spans="1:13" ht="12.75">
      <c r="A117" s="122"/>
      <c r="B117" s="102"/>
      <c r="C117" s="102" t="s">
        <v>291</v>
      </c>
      <c r="D117" s="193">
        <v>1250</v>
      </c>
      <c r="E117" s="103">
        <f>D117*0.686969226</f>
        <v>858.7115325</v>
      </c>
      <c r="F117" s="137">
        <f>D117*0.313030773</f>
        <v>391.28846625</v>
      </c>
      <c r="G117" s="103">
        <f>D117</f>
        <v>1250</v>
      </c>
      <c r="H117" s="104">
        <v>391.33234875</v>
      </c>
      <c r="I117" s="104">
        <f>E117*0.1</f>
        <v>85.87115325</v>
      </c>
      <c r="J117" s="103">
        <f>G117*0.1</f>
        <v>125</v>
      </c>
      <c r="K117" s="103">
        <f>F117*0.2</f>
        <v>78.25769325</v>
      </c>
      <c r="L117" s="137"/>
      <c r="M117" s="107">
        <f>H117+J117</f>
        <v>516.3323487499999</v>
      </c>
    </row>
    <row r="118" spans="1:13" ht="12.75">
      <c r="A118" s="122"/>
      <c r="B118" s="102"/>
      <c r="C118" s="121"/>
      <c r="D118" s="112"/>
      <c r="E118" s="124"/>
      <c r="F118" s="112"/>
      <c r="G118" s="103"/>
      <c r="H118" s="104"/>
      <c r="I118" s="104"/>
      <c r="J118" s="104"/>
      <c r="K118" s="104"/>
      <c r="L118" s="104"/>
      <c r="M118" s="106"/>
    </row>
    <row r="119" spans="1:13" ht="12.75">
      <c r="A119" s="122"/>
      <c r="B119" s="102"/>
      <c r="C119" s="102"/>
      <c r="D119" s="112"/>
      <c r="E119" s="124"/>
      <c r="F119" s="112"/>
      <c r="G119" s="103"/>
      <c r="H119" s="104"/>
      <c r="I119" s="104"/>
      <c r="J119" s="104"/>
      <c r="K119" s="104"/>
      <c r="L119" s="104"/>
      <c r="M119" s="106"/>
    </row>
    <row r="120" spans="1:13" ht="12.75">
      <c r="A120" s="122"/>
      <c r="B120" s="102"/>
      <c r="C120" s="102"/>
      <c r="D120" s="112"/>
      <c r="E120" s="124"/>
      <c r="F120" s="112"/>
      <c r="G120" s="103"/>
      <c r="H120" s="104"/>
      <c r="I120" s="104"/>
      <c r="J120" s="104"/>
      <c r="K120" s="104"/>
      <c r="L120" s="104"/>
      <c r="M120" s="106"/>
    </row>
    <row r="121" spans="1:13" ht="12.75">
      <c r="A121" s="122"/>
      <c r="B121" s="102"/>
      <c r="C121" s="102"/>
      <c r="D121" s="112"/>
      <c r="E121" s="124"/>
      <c r="F121" s="112"/>
      <c r="G121" s="103"/>
      <c r="H121" s="104"/>
      <c r="I121" s="104"/>
      <c r="J121" s="104"/>
      <c r="K121" s="104"/>
      <c r="L121" s="104"/>
      <c r="M121" s="106"/>
    </row>
    <row r="122" spans="1:13" ht="12.75">
      <c r="A122" s="122"/>
      <c r="B122" s="102"/>
      <c r="C122" s="102"/>
      <c r="D122" s="112"/>
      <c r="E122" s="124"/>
      <c r="F122" s="112"/>
      <c r="G122" s="103"/>
      <c r="H122" s="104"/>
      <c r="I122" s="104"/>
      <c r="J122" s="104"/>
      <c r="K122" s="104"/>
      <c r="L122" s="104"/>
      <c r="M122" s="106"/>
    </row>
    <row r="123" spans="1:13" ht="12.75">
      <c r="A123" s="122"/>
      <c r="B123" s="102"/>
      <c r="C123" s="102"/>
      <c r="D123" s="112"/>
      <c r="E123" s="124"/>
      <c r="F123" s="112"/>
      <c r="G123" s="126"/>
      <c r="H123" s="104"/>
      <c r="I123" s="104"/>
      <c r="J123" s="126"/>
      <c r="K123" s="126"/>
      <c r="L123" s="104"/>
      <c r="M123" s="127"/>
    </row>
    <row r="124" spans="1:13" ht="12.75">
      <c r="A124" s="128"/>
      <c r="B124" s="114"/>
      <c r="C124" s="114"/>
      <c r="D124" s="129"/>
      <c r="E124" s="109"/>
      <c r="F124" s="129"/>
      <c r="G124" s="110"/>
      <c r="H124" s="130"/>
      <c r="I124" s="130"/>
      <c r="J124" s="130"/>
      <c r="K124" s="130"/>
      <c r="L124" s="130"/>
      <c r="M124" s="131"/>
    </row>
    <row r="125" spans="1:13" ht="12.75">
      <c r="A125" s="132"/>
      <c r="B125" s="133"/>
      <c r="C125" s="133"/>
      <c r="D125" s="134"/>
      <c r="E125" s="134"/>
      <c r="F125" s="134"/>
      <c r="G125" s="134"/>
      <c r="H125" s="135"/>
      <c r="I125" s="135"/>
      <c r="J125" s="136"/>
      <c r="K125" s="136"/>
      <c r="L125" s="136"/>
      <c r="M125" s="136"/>
    </row>
    <row r="126" spans="1:13" ht="12.75">
      <c r="A126" s="82"/>
      <c r="B126" s="83"/>
      <c r="C126" s="83"/>
      <c r="D126" s="78"/>
      <c r="E126" s="78"/>
      <c r="F126" s="78"/>
      <c r="G126" s="78"/>
      <c r="H126" s="80"/>
      <c r="I126" s="80"/>
      <c r="J126" s="81"/>
      <c r="K126" s="81"/>
      <c r="L126" s="81"/>
      <c r="M126" s="81"/>
    </row>
    <row r="127" spans="1:13" ht="12.75">
      <c r="A127" s="82"/>
      <c r="B127" s="83"/>
      <c r="C127" s="83"/>
      <c r="D127" s="78"/>
      <c r="E127" s="78"/>
      <c r="F127" s="78"/>
      <c r="G127" s="78"/>
      <c r="H127" s="80"/>
      <c r="I127" s="80"/>
      <c r="J127" s="81"/>
      <c r="K127" s="81"/>
      <c r="L127" s="81"/>
      <c r="M127" s="81"/>
    </row>
    <row r="128" spans="1:13" ht="12.75">
      <c r="A128" s="82"/>
      <c r="B128" s="83"/>
      <c r="C128" s="83"/>
      <c r="D128" s="78"/>
      <c r="E128" s="78"/>
      <c r="F128" s="78"/>
      <c r="G128" s="78"/>
      <c r="H128" s="80"/>
      <c r="I128" s="80"/>
      <c r="J128" s="81"/>
      <c r="K128" s="81"/>
      <c r="L128" s="81"/>
      <c r="M128" s="81"/>
    </row>
    <row r="129" spans="1:13" ht="12.75">
      <c r="A129" s="76" t="s">
        <v>0</v>
      </c>
      <c r="B129" s="77"/>
      <c r="C129" s="77"/>
      <c r="D129" s="112"/>
      <c r="E129" s="112"/>
      <c r="F129" s="112"/>
      <c r="G129" s="112"/>
      <c r="J129" s="79" t="s">
        <v>1</v>
      </c>
      <c r="K129" s="79"/>
      <c r="L129" s="79"/>
      <c r="M129" s="79"/>
    </row>
    <row r="130" spans="1:13" ht="12.75">
      <c r="A130" s="76" t="s">
        <v>2</v>
      </c>
      <c r="B130" s="77"/>
      <c r="C130" s="77"/>
      <c r="D130" s="112"/>
      <c r="E130" s="112"/>
      <c r="F130" s="112"/>
      <c r="G130" s="112"/>
      <c r="J130" s="259" t="s">
        <v>3</v>
      </c>
      <c r="K130" s="79"/>
      <c r="L130" s="79"/>
      <c r="M130" s="79"/>
    </row>
    <row r="131" spans="1:13" ht="12.75">
      <c r="A131" s="76" t="s">
        <v>4</v>
      </c>
      <c r="B131" s="77"/>
      <c r="C131" s="77"/>
      <c r="D131" s="78"/>
      <c r="E131" s="78"/>
      <c r="F131" s="78"/>
      <c r="G131" s="80"/>
      <c r="H131" s="80"/>
      <c r="I131" s="80"/>
      <c r="J131" s="81"/>
      <c r="K131" s="81"/>
      <c r="L131" s="80"/>
      <c r="M131" s="81"/>
    </row>
    <row r="132" spans="1:13" ht="20.25">
      <c r="A132" s="211" t="s">
        <v>479</v>
      </c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</row>
    <row r="133" spans="1:13" ht="12.75">
      <c r="A133" s="82"/>
      <c r="B133" s="83"/>
      <c r="C133" s="83"/>
      <c r="D133" s="78"/>
      <c r="E133" s="78"/>
      <c r="F133" s="78"/>
      <c r="G133" s="80"/>
      <c r="H133" s="80"/>
      <c r="I133" s="80"/>
      <c r="J133" s="81"/>
      <c r="K133" s="81"/>
      <c r="L133" s="80"/>
      <c r="M133" s="81"/>
    </row>
    <row r="134" spans="1:13" ht="12.75">
      <c r="A134" s="84"/>
      <c r="B134" s="83"/>
      <c r="C134" s="83"/>
      <c r="D134" s="78"/>
      <c r="E134" s="78"/>
      <c r="F134" s="78"/>
      <c r="G134" s="80"/>
      <c r="H134" s="80"/>
      <c r="I134" s="80"/>
      <c r="J134" s="81"/>
      <c r="K134" s="81"/>
      <c r="L134" s="80"/>
      <c r="M134" s="81"/>
    </row>
    <row r="135" spans="1:13" ht="12.75">
      <c r="A135" s="22" t="s">
        <v>317</v>
      </c>
      <c r="B135" s="85"/>
      <c r="C135" s="85"/>
      <c r="D135" s="86"/>
      <c r="E135" s="86"/>
      <c r="F135" s="86"/>
      <c r="G135" s="85"/>
      <c r="H135" s="85"/>
      <c r="I135" s="85"/>
      <c r="J135" s="85"/>
      <c r="K135" s="85"/>
      <c r="L135" s="80"/>
      <c r="M135" s="81"/>
    </row>
    <row r="136" spans="1:13" ht="12.75">
      <c r="A136" s="82"/>
      <c r="B136" s="83"/>
      <c r="C136" s="83"/>
      <c r="D136" s="78"/>
      <c r="E136" s="78"/>
      <c r="F136" s="78"/>
      <c r="G136" s="80"/>
      <c r="H136" s="80"/>
      <c r="I136" s="80"/>
      <c r="J136" s="81"/>
      <c r="K136" s="81"/>
      <c r="L136" s="80"/>
      <c r="M136" s="81"/>
    </row>
    <row r="137" spans="1:13" ht="12.75">
      <c r="A137" s="115"/>
      <c r="B137" s="116"/>
      <c r="C137" s="116"/>
      <c r="D137" s="117"/>
      <c r="E137" s="117"/>
      <c r="F137" s="117"/>
      <c r="G137" s="118"/>
      <c r="H137" s="118"/>
      <c r="I137" s="118"/>
      <c r="J137" s="119"/>
      <c r="K137" s="119"/>
      <c r="L137" s="118"/>
      <c r="M137" s="119"/>
    </row>
    <row r="138" spans="1:13" ht="12.75">
      <c r="A138" s="88"/>
      <c r="B138" s="89"/>
      <c r="C138" s="89"/>
      <c r="D138" s="90" t="s">
        <v>5</v>
      </c>
      <c r="E138" s="90" t="s">
        <v>5</v>
      </c>
      <c r="F138" s="90" t="s">
        <v>323</v>
      </c>
      <c r="G138" s="89" t="s">
        <v>6</v>
      </c>
      <c r="H138" s="89" t="s">
        <v>265</v>
      </c>
      <c r="I138" s="90" t="s">
        <v>323</v>
      </c>
      <c r="J138" s="89" t="s">
        <v>8</v>
      </c>
      <c r="K138" s="90" t="s">
        <v>323</v>
      </c>
      <c r="L138" s="89" t="s">
        <v>266</v>
      </c>
      <c r="M138" s="89" t="s">
        <v>265</v>
      </c>
    </row>
    <row r="139" spans="1:13" ht="12.75">
      <c r="A139" s="92" t="s">
        <v>9</v>
      </c>
      <c r="B139" s="93" t="s">
        <v>10</v>
      </c>
      <c r="C139" s="93" t="s">
        <v>11</v>
      </c>
      <c r="D139" s="94" t="s">
        <v>12</v>
      </c>
      <c r="E139" s="94" t="s">
        <v>13</v>
      </c>
      <c r="F139" s="94" t="s">
        <v>321</v>
      </c>
      <c r="G139" s="93" t="s">
        <v>13</v>
      </c>
      <c r="H139" s="93" t="s">
        <v>14</v>
      </c>
      <c r="I139" s="94" t="s">
        <v>320</v>
      </c>
      <c r="J139" s="93" t="s">
        <v>15</v>
      </c>
      <c r="K139" s="93">
        <v>2005</v>
      </c>
      <c r="L139" s="93" t="s">
        <v>267</v>
      </c>
      <c r="M139" s="93" t="s">
        <v>14</v>
      </c>
    </row>
    <row r="140" spans="1:13" ht="12.75">
      <c r="A140" s="96"/>
      <c r="B140" s="97"/>
      <c r="C140" s="97"/>
      <c r="D140" s="98" t="s">
        <v>16</v>
      </c>
      <c r="E140" s="98"/>
      <c r="F140" s="98"/>
      <c r="G140" s="97">
        <v>2007</v>
      </c>
      <c r="H140" s="97">
        <v>2006</v>
      </c>
      <c r="I140" s="97">
        <v>2006</v>
      </c>
      <c r="J140" s="97">
        <v>2007</v>
      </c>
      <c r="K140" s="97">
        <v>2006</v>
      </c>
      <c r="L140" s="97"/>
      <c r="M140" s="97">
        <v>2007</v>
      </c>
    </row>
    <row r="141" spans="1:13" ht="12.75">
      <c r="A141" s="120" t="s">
        <v>436</v>
      </c>
      <c r="B141" t="s">
        <v>352</v>
      </c>
      <c r="C141" s="121" t="s">
        <v>292</v>
      </c>
      <c r="D141" s="103"/>
      <c r="E141" s="103"/>
      <c r="F141" s="103"/>
      <c r="G141" s="103"/>
      <c r="H141" s="104"/>
      <c r="I141" s="104"/>
      <c r="J141" s="104"/>
      <c r="K141" s="104"/>
      <c r="L141" s="104"/>
      <c r="M141" s="106"/>
    </row>
    <row r="142" spans="1:13" ht="12.75">
      <c r="A142" s="122"/>
      <c r="B142" s="102"/>
      <c r="C142" s="140" t="s">
        <v>293</v>
      </c>
      <c r="D142" s="103"/>
      <c r="E142" s="103"/>
      <c r="F142" s="103"/>
      <c r="G142" s="103"/>
      <c r="H142" s="104"/>
      <c r="I142" s="104"/>
      <c r="J142" s="104"/>
      <c r="K142" s="104"/>
      <c r="L142" s="104"/>
      <c r="M142" s="106"/>
    </row>
    <row r="143" spans="1:13" ht="12.75">
      <c r="A143" s="122"/>
      <c r="B143" s="102"/>
      <c r="C143" s="102" t="s">
        <v>294</v>
      </c>
      <c r="D143" s="103"/>
      <c r="E143" s="103"/>
      <c r="F143" s="103"/>
      <c r="G143" s="103"/>
      <c r="H143" s="104"/>
      <c r="I143" s="104"/>
      <c r="J143" s="104"/>
      <c r="K143" s="104"/>
      <c r="L143" s="104"/>
      <c r="M143" s="106"/>
    </row>
    <row r="144" spans="1:13" ht="12.75">
      <c r="A144" s="122"/>
      <c r="B144" s="102"/>
      <c r="C144" s="141" t="s">
        <v>289</v>
      </c>
      <c r="D144" s="103"/>
      <c r="E144" s="103"/>
      <c r="F144" s="103"/>
      <c r="G144" s="103"/>
      <c r="H144" s="104"/>
      <c r="I144" s="104"/>
      <c r="J144" s="104"/>
      <c r="K144" s="104"/>
      <c r="L144" s="104"/>
      <c r="M144" s="106"/>
    </row>
    <row r="145" spans="1:13" ht="12.75">
      <c r="A145" s="122"/>
      <c r="B145" s="102"/>
      <c r="C145" s="142" t="s">
        <v>181</v>
      </c>
      <c r="D145" s="126"/>
      <c r="E145" s="126"/>
      <c r="F145" s="126"/>
      <c r="G145" s="103"/>
      <c r="H145" s="104"/>
      <c r="I145" s="104"/>
      <c r="J145" s="104"/>
      <c r="K145" s="104"/>
      <c r="L145" s="104"/>
      <c r="M145" s="106"/>
    </row>
    <row r="146" spans="1:13" ht="12.75">
      <c r="A146" s="122"/>
      <c r="B146" s="102"/>
      <c r="C146" s="102" t="s">
        <v>291</v>
      </c>
      <c r="D146" s="126">
        <v>1250</v>
      </c>
      <c r="E146" s="103">
        <f>D146*0.686969226</f>
        <v>858.7115325</v>
      </c>
      <c r="F146" s="103">
        <f>D146*0.313030773</f>
        <v>391.28846625</v>
      </c>
      <c r="G146" s="103">
        <f>D146</f>
        <v>1250</v>
      </c>
      <c r="H146" s="104">
        <v>391.33234875</v>
      </c>
      <c r="I146" s="149">
        <f>E146*0.1</f>
        <v>85.87115325</v>
      </c>
      <c r="J146" s="103">
        <f>G146*0.1</f>
        <v>125</v>
      </c>
      <c r="K146" s="103">
        <f>F146*0.2</f>
        <v>78.25769325</v>
      </c>
      <c r="L146" s="137"/>
      <c r="M146" s="107">
        <f>H146+J146</f>
        <v>516.3323487499999</v>
      </c>
    </row>
    <row r="147" spans="1:13" ht="12.75">
      <c r="A147" s="122"/>
      <c r="B147" s="102"/>
      <c r="C147" s="139"/>
      <c r="D147" s="103"/>
      <c r="E147" s="103"/>
      <c r="F147" s="103"/>
      <c r="G147" s="103"/>
      <c r="H147" s="104"/>
      <c r="I147" s="149"/>
      <c r="J147" s="104"/>
      <c r="K147" s="143"/>
      <c r="L147" s="104"/>
      <c r="M147" s="106"/>
    </row>
    <row r="148" spans="1:13" ht="12.75">
      <c r="A148" s="122" t="s">
        <v>437</v>
      </c>
      <c r="B148" t="s">
        <v>353</v>
      </c>
      <c r="C148" s="121" t="s">
        <v>292</v>
      </c>
      <c r="D148" s="103"/>
      <c r="E148" s="103"/>
      <c r="F148" s="164"/>
      <c r="G148" s="103"/>
      <c r="H148" s="104"/>
      <c r="I148" s="149"/>
      <c r="J148" s="104"/>
      <c r="K148" s="143"/>
      <c r="L148" s="104"/>
      <c r="M148" s="106"/>
    </row>
    <row r="149" spans="1:13" ht="12.75">
      <c r="A149" s="122"/>
      <c r="B149" s="102"/>
      <c r="C149" s="140" t="s">
        <v>293</v>
      </c>
      <c r="D149" s="103"/>
      <c r="E149" s="103"/>
      <c r="F149" s="164"/>
      <c r="G149" s="103"/>
      <c r="H149" s="104"/>
      <c r="I149" s="149"/>
      <c r="J149" s="104"/>
      <c r="K149" s="143"/>
      <c r="L149" s="104"/>
      <c r="M149" s="106"/>
    </row>
    <row r="150" spans="1:13" ht="12.75">
      <c r="A150" s="122"/>
      <c r="B150" s="102"/>
      <c r="C150" s="102" t="s">
        <v>294</v>
      </c>
      <c r="D150" s="164"/>
      <c r="E150" s="103"/>
      <c r="F150" s="78"/>
      <c r="G150" s="103"/>
      <c r="H150" s="104"/>
      <c r="I150" s="149"/>
      <c r="J150" s="104"/>
      <c r="K150" s="143"/>
      <c r="L150" s="104"/>
      <c r="M150" s="106"/>
    </row>
    <row r="151" spans="1:13" ht="12.75">
      <c r="A151" s="122"/>
      <c r="B151" s="102"/>
      <c r="C151" s="141" t="s">
        <v>289</v>
      </c>
      <c r="D151" s="164"/>
      <c r="E151" s="103"/>
      <c r="F151" s="78"/>
      <c r="G151" s="103"/>
      <c r="H151" s="104"/>
      <c r="I151" s="149"/>
      <c r="J151" s="104"/>
      <c r="K151" s="143"/>
      <c r="L151" s="104"/>
      <c r="M151" s="106"/>
    </row>
    <row r="152" spans="1:13" ht="12.75">
      <c r="A152" s="122"/>
      <c r="B152" s="102"/>
      <c r="C152" s="142" t="s">
        <v>181</v>
      </c>
      <c r="D152" s="193"/>
      <c r="E152" s="126"/>
      <c r="F152" s="191"/>
      <c r="G152" s="103"/>
      <c r="H152" s="104"/>
      <c r="I152" s="149"/>
      <c r="J152" s="104"/>
      <c r="K152" s="143"/>
      <c r="L152" s="104"/>
      <c r="M152" s="106"/>
    </row>
    <row r="153" spans="1:13" ht="12.75">
      <c r="A153" s="122"/>
      <c r="B153" s="102"/>
      <c r="C153" s="102" t="s">
        <v>291</v>
      </c>
      <c r="D153" s="193">
        <v>1250</v>
      </c>
      <c r="E153" s="103">
        <f>D153*0.686969226</f>
        <v>858.7115325</v>
      </c>
      <c r="F153" s="78">
        <f>D153*0.313030773</f>
        <v>391.28846625</v>
      </c>
      <c r="G153" s="103">
        <f>D153</f>
        <v>1250</v>
      </c>
      <c r="H153" s="104">
        <v>391.33234875</v>
      </c>
      <c r="I153" s="149">
        <f>E153*0.1</f>
        <v>85.87115325</v>
      </c>
      <c r="J153" s="103">
        <f>G153*0.1</f>
        <v>125</v>
      </c>
      <c r="K153" s="103">
        <f>F153*0.2</f>
        <v>78.25769325</v>
      </c>
      <c r="L153" s="137"/>
      <c r="M153" s="107">
        <f>H153+J153</f>
        <v>516.3323487499999</v>
      </c>
    </row>
    <row r="154" spans="1:13" ht="12.75">
      <c r="A154" s="122"/>
      <c r="B154" s="102"/>
      <c r="C154" s="102"/>
      <c r="D154" s="164"/>
      <c r="E154" s="103"/>
      <c r="F154" s="78"/>
      <c r="G154" s="103"/>
      <c r="H154" s="104"/>
      <c r="I154" s="149"/>
      <c r="J154" s="104"/>
      <c r="K154" s="143"/>
      <c r="L154" s="104"/>
      <c r="M154" s="106"/>
    </row>
    <row r="155" spans="1:13" ht="12.75">
      <c r="A155" s="122" t="s">
        <v>438</v>
      </c>
      <c r="B155" t="s">
        <v>348</v>
      </c>
      <c r="C155" s="139" t="s">
        <v>287</v>
      </c>
      <c r="D155" s="164"/>
      <c r="E155" s="103"/>
      <c r="F155" s="78"/>
      <c r="G155" s="103"/>
      <c r="H155" s="104"/>
      <c r="I155" s="81"/>
      <c r="J155" s="104"/>
      <c r="K155" s="143"/>
      <c r="L155" s="104"/>
      <c r="M155" s="106"/>
    </row>
    <row r="156" spans="1:13" ht="12.75">
      <c r="A156" s="122"/>
      <c r="B156" s="102"/>
      <c r="C156" s="102" t="s">
        <v>288</v>
      </c>
      <c r="D156" s="164"/>
      <c r="E156" s="103"/>
      <c r="F156" s="78"/>
      <c r="G156" s="103"/>
      <c r="H156" s="104"/>
      <c r="I156" s="81"/>
      <c r="J156" s="104"/>
      <c r="K156" s="143"/>
      <c r="L156" s="104"/>
      <c r="M156" s="106"/>
    </row>
    <row r="157" spans="1:13" ht="12.75">
      <c r="A157" s="122"/>
      <c r="B157" s="102"/>
      <c r="C157" s="102" t="s">
        <v>204</v>
      </c>
      <c r="D157" s="164"/>
      <c r="E157" s="103"/>
      <c r="F157" s="78"/>
      <c r="G157" s="103"/>
      <c r="H157" s="104"/>
      <c r="I157" s="81"/>
      <c r="J157" s="104"/>
      <c r="K157" s="81"/>
      <c r="L157" s="104"/>
      <c r="M157" s="144"/>
    </row>
    <row r="158" spans="1:13" ht="12.75">
      <c r="A158" s="122"/>
      <c r="B158" s="102"/>
      <c r="C158" s="123" t="s">
        <v>295</v>
      </c>
      <c r="D158" s="176"/>
      <c r="E158" s="103"/>
      <c r="F158" s="78"/>
      <c r="G158" s="103"/>
      <c r="H158" s="104"/>
      <c r="I158" s="81"/>
      <c r="J158" s="104"/>
      <c r="K158" s="81"/>
      <c r="L158" s="104"/>
      <c r="M158" s="144"/>
    </row>
    <row r="159" spans="1:13" ht="12.75">
      <c r="A159" s="122"/>
      <c r="B159" s="102"/>
      <c r="C159" s="123" t="s">
        <v>290</v>
      </c>
      <c r="D159" s="176"/>
      <c r="E159" s="103"/>
      <c r="F159" s="78"/>
      <c r="G159" s="103"/>
      <c r="H159" s="104"/>
      <c r="I159" s="81"/>
      <c r="J159" s="104"/>
      <c r="K159" s="81"/>
      <c r="L159" s="104"/>
      <c r="M159" s="144"/>
    </row>
    <row r="160" spans="1:13" ht="12.75">
      <c r="A160" s="122"/>
      <c r="B160" s="102"/>
      <c r="C160" s="123" t="s">
        <v>296</v>
      </c>
      <c r="D160" s="194">
        <v>1580</v>
      </c>
      <c r="E160" s="103">
        <f>D160*0.686969226</f>
        <v>1085.41137708</v>
      </c>
      <c r="F160" s="78">
        <f>D160*0.313030773</f>
        <v>494.58862134</v>
      </c>
      <c r="G160" s="103">
        <f>D160</f>
        <v>1580</v>
      </c>
      <c r="H160" s="104">
        <v>494.64408882</v>
      </c>
      <c r="I160" s="149">
        <f>E160*0.1</f>
        <v>108.54113770800001</v>
      </c>
      <c r="J160" s="103">
        <f>G160*0.1</f>
        <v>158</v>
      </c>
      <c r="K160" s="103">
        <f>F160*0.2</f>
        <v>98.917724268</v>
      </c>
      <c r="L160" s="137"/>
      <c r="M160" s="107">
        <f>H160+J160</f>
        <v>652.64408882</v>
      </c>
    </row>
    <row r="161" spans="1:13" ht="12.75">
      <c r="A161" s="122"/>
      <c r="B161" s="102"/>
      <c r="C161" s="173"/>
      <c r="D161" s="175"/>
      <c r="E161" s="124"/>
      <c r="F161" s="112"/>
      <c r="G161" s="103"/>
      <c r="H161" s="104"/>
      <c r="I161" s="81"/>
      <c r="J161" s="103"/>
      <c r="K161" s="78"/>
      <c r="L161" s="104"/>
      <c r="M161" s="146"/>
    </row>
    <row r="162" spans="1:13" ht="12.75">
      <c r="A162" s="122"/>
      <c r="B162" s="102"/>
      <c r="C162" s="173"/>
      <c r="D162" s="175"/>
      <c r="E162" s="124"/>
      <c r="F162" s="112"/>
      <c r="G162" s="124"/>
      <c r="H162" s="104"/>
      <c r="I162" s="81"/>
      <c r="J162" s="124"/>
      <c r="K162" s="112"/>
      <c r="L162" s="124"/>
      <c r="M162" s="147"/>
    </row>
    <row r="163" spans="1:13" ht="12.75">
      <c r="A163" s="122" t="s">
        <v>439</v>
      </c>
      <c r="B163" t="s">
        <v>347</v>
      </c>
      <c r="C163" s="148" t="s">
        <v>287</v>
      </c>
      <c r="D163" s="176"/>
      <c r="E163" s="103"/>
      <c r="F163" s="78"/>
      <c r="G163" s="124"/>
      <c r="H163" s="104"/>
      <c r="I163" s="81"/>
      <c r="J163" s="124"/>
      <c r="K163" s="112"/>
      <c r="L163" s="124"/>
      <c r="M163" s="147"/>
    </row>
    <row r="164" spans="1:13" ht="12.75">
      <c r="A164" s="122"/>
      <c r="B164" s="102"/>
      <c r="C164" s="123" t="s">
        <v>288</v>
      </c>
      <c r="D164" s="176"/>
      <c r="E164" s="103"/>
      <c r="F164" s="78"/>
      <c r="G164" s="124"/>
      <c r="H164" s="104"/>
      <c r="I164" s="81"/>
      <c r="J164" s="124"/>
      <c r="K164" s="112"/>
      <c r="L164" s="124"/>
      <c r="M164" s="147"/>
    </row>
    <row r="165" spans="1:13" ht="12.75">
      <c r="A165" s="122"/>
      <c r="B165" s="102"/>
      <c r="C165" s="123" t="s">
        <v>204</v>
      </c>
      <c r="D165" s="176"/>
      <c r="E165" s="103"/>
      <c r="F165" s="78"/>
      <c r="G165" s="124"/>
      <c r="H165" s="104"/>
      <c r="I165" s="81"/>
      <c r="J165" s="124"/>
      <c r="K165" s="112"/>
      <c r="L165" s="124"/>
      <c r="M165" s="147"/>
    </row>
    <row r="166" spans="1:13" ht="12.75">
      <c r="A166" s="122"/>
      <c r="B166" s="102"/>
      <c r="C166" s="123" t="s">
        <v>295</v>
      </c>
      <c r="D166" s="176"/>
      <c r="E166" s="103"/>
      <c r="F166" s="78"/>
      <c r="G166" s="124"/>
      <c r="H166" s="104"/>
      <c r="I166" s="81"/>
      <c r="J166" s="124"/>
      <c r="K166" s="112"/>
      <c r="L166" s="124"/>
      <c r="M166" s="147"/>
    </row>
    <row r="167" spans="1:13" ht="12.75">
      <c r="A167" s="122"/>
      <c r="B167" s="102"/>
      <c r="C167" s="123" t="s">
        <v>290</v>
      </c>
      <c r="D167" s="176"/>
      <c r="E167" s="103"/>
      <c r="F167" s="78"/>
      <c r="G167" s="124"/>
      <c r="H167" s="104"/>
      <c r="I167" s="81"/>
      <c r="J167" s="124"/>
      <c r="K167" s="112"/>
      <c r="L167" s="124"/>
      <c r="M167" s="147"/>
    </row>
    <row r="168" spans="1:13" ht="12.75">
      <c r="A168" s="122"/>
      <c r="B168" s="102"/>
      <c r="C168" s="123" t="s">
        <v>296</v>
      </c>
      <c r="D168" s="194">
        <v>1580</v>
      </c>
      <c r="E168" s="103">
        <f>D168*0.686969226</f>
        <v>1085.41137708</v>
      </c>
      <c r="F168" s="78">
        <f>D168*0.313030773</f>
        <v>494.58862134</v>
      </c>
      <c r="G168" s="103">
        <f>D168</f>
        <v>1580</v>
      </c>
      <c r="H168" s="104">
        <v>494.64408882</v>
      </c>
      <c r="I168" s="149">
        <f>E168*0.1</f>
        <v>108.54113770800001</v>
      </c>
      <c r="J168" s="103">
        <f>G168*0.1</f>
        <v>158</v>
      </c>
      <c r="K168" s="103">
        <f>F168*0.2</f>
        <v>98.917724268</v>
      </c>
      <c r="L168" s="137"/>
      <c r="M168" s="107">
        <f>H168+J168</f>
        <v>652.64408882</v>
      </c>
    </row>
    <row r="169" spans="1:13" ht="12.75">
      <c r="A169" s="122"/>
      <c r="B169" s="102"/>
      <c r="C169" s="102"/>
      <c r="D169" s="164"/>
      <c r="E169" s="103"/>
      <c r="F169" s="78"/>
      <c r="G169" s="103"/>
      <c r="H169" s="105"/>
      <c r="I169" s="195"/>
      <c r="J169" s="104"/>
      <c r="K169" s="143"/>
      <c r="L169" s="104"/>
      <c r="M169" s="106"/>
    </row>
    <row r="170" spans="1:13" ht="12.75">
      <c r="A170" s="122" t="s">
        <v>440</v>
      </c>
      <c r="B170" t="s">
        <v>346</v>
      </c>
      <c r="C170" s="148" t="s">
        <v>287</v>
      </c>
      <c r="D170" s="176"/>
      <c r="E170" s="103"/>
      <c r="F170" s="78"/>
      <c r="G170" s="124"/>
      <c r="H170" s="104"/>
      <c r="I170" s="81"/>
      <c r="J170" s="124"/>
      <c r="K170" s="112"/>
      <c r="L170" s="124"/>
      <c r="M170" s="147"/>
    </row>
    <row r="171" spans="1:13" ht="12.75">
      <c r="A171" s="122"/>
      <c r="B171" s="102"/>
      <c r="C171" s="102" t="s">
        <v>288</v>
      </c>
      <c r="D171" s="164"/>
      <c r="E171" s="103"/>
      <c r="F171" s="78"/>
      <c r="G171" s="124"/>
      <c r="H171" s="104"/>
      <c r="I171" s="81"/>
      <c r="J171" s="124"/>
      <c r="K171" s="112"/>
      <c r="L171" s="124"/>
      <c r="M171" s="147"/>
    </row>
    <row r="172" spans="1:13" ht="12.75">
      <c r="A172" s="122"/>
      <c r="B172" s="102"/>
      <c r="C172" s="102" t="s">
        <v>204</v>
      </c>
      <c r="D172" s="164"/>
      <c r="E172" s="103"/>
      <c r="F172" s="78"/>
      <c r="G172" s="124"/>
      <c r="H172" s="104"/>
      <c r="I172" s="81"/>
      <c r="J172" s="124"/>
      <c r="K172" s="112"/>
      <c r="L172" s="124"/>
      <c r="M172" s="147"/>
    </row>
    <row r="173" spans="1:13" ht="12.75">
      <c r="A173" s="122"/>
      <c r="B173" s="102"/>
      <c r="C173" s="102" t="s">
        <v>295</v>
      </c>
      <c r="D173" s="164"/>
      <c r="E173" s="103"/>
      <c r="F173" s="78"/>
      <c r="G173" s="124"/>
      <c r="H173" s="104"/>
      <c r="I173" s="81"/>
      <c r="J173" s="124"/>
      <c r="K173" s="112"/>
      <c r="L173" s="124"/>
      <c r="M173" s="147"/>
    </row>
    <row r="174" spans="1:13" ht="12.75">
      <c r="A174" s="122"/>
      <c r="B174" s="102"/>
      <c r="C174" s="102" t="s">
        <v>290</v>
      </c>
      <c r="D174" s="164"/>
      <c r="E174" s="103"/>
      <c r="F174" s="78"/>
      <c r="G174" s="124"/>
      <c r="H174" s="104"/>
      <c r="I174" s="81"/>
      <c r="J174" s="124"/>
      <c r="K174" s="112"/>
      <c r="L174" s="124"/>
      <c r="M174" s="147"/>
    </row>
    <row r="175" spans="1:13" ht="12.75">
      <c r="A175" s="122"/>
      <c r="B175" s="102"/>
      <c r="C175" s="102" t="s">
        <v>296</v>
      </c>
      <c r="D175" s="193">
        <v>1580</v>
      </c>
      <c r="E175" s="103">
        <f>D175*0.686969226</f>
        <v>1085.41137708</v>
      </c>
      <c r="F175" s="78">
        <f>D175*0.313030773</f>
        <v>494.58862134</v>
      </c>
      <c r="G175" s="103">
        <f>D175</f>
        <v>1580</v>
      </c>
      <c r="H175" s="104">
        <v>494.64408882</v>
      </c>
      <c r="I175" s="149">
        <f>E175*0.1</f>
        <v>108.54113770800001</v>
      </c>
      <c r="J175" s="103">
        <f>G175*0.1</f>
        <v>158</v>
      </c>
      <c r="K175" s="103">
        <f>F175*0.2</f>
        <v>98.917724268</v>
      </c>
      <c r="L175" s="137"/>
      <c r="M175" s="107">
        <f>H175+J175</f>
        <v>652.64408882</v>
      </c>
    </row>
    <row r="176" spans="1:13" ht="12.75">
      <c r="A176" s="122"/>
      <c r="B176" s="102"/>
      <c r="C176" s="102"/>
      <c r="D176" s="164"/>
      <c r="E176" s="103"/>
      <c r="F176" s="78"/>
      <c r="G176" s="103"/>
      <c r="H176" s="104"/>
      <c r="I176" s="149"/>
      <c r="J176" s="104"/>
      <c r="K176" s="143"/>
      <c r="L176" s="104"/>
      <c r="M176" s="106"/>
    </row>
    <row r="177" spans="1:13" ht="12.75">
      <c r="A177" s="122" t="s">
        <v>441</v>
      </c>
      <c r="B177" t="s">
        <v>349</v>
      </c>
      <c r="C177" s="121" t="s">
        <v>292</v>
      </c>
      <c r="D177" s="164"/>
      <c r="E177" s="103"/>
      <c r="F177" s="78"/>
      <c r="G177" s="124"/>
      <c r="H177" s="104"/>
      <c r="I177" s="81"/>
      <c r="J177" s="124"/>
      <c r="K177" s="112"/>
      <c r="L177" s="124"/>
      <c r="M177" s="147"/>
    </row>
    <row r="178" spans="1:13" ht="12.75">
      <c r="A178" s="122"/>
      <c r="B178" s="102"/>
      <c r="C178" s="140" t="s">
        <v>293</v>
      </c>
      <c r="D178" s="164"/>
      <c r="E178" s="103"/>
      <c r="F178" s="78"/>
      <c r="G178" s="103"/>
      <c r="H178" s="104"/>
      <c r="I178" s="81"/>
      <c r="J178" s="103"/>
      <c r="K178" s="78"/>
      <c r="L178" s="105"/>
      <c r="M178" s="146"/>
    </row>
    <row r="179" spans="1:13" ht="12.75">
      <c r="A179" s="122"/>
      <c r="B179" s="102"/>
      <c r="C179" s="102" t="s">
        <v>297</v>
      </c>
      <c r="D179" s="164"/>
      <c r="E179" s="103"/>
      <c r="F179" s="78"/>
      <c r="G179" s="124"/>
      <c r="H179" s="104"/>
      <c r="I179" s="81"/>
      <c r="J179" s="124"/>
      <c r="K179" s="112"/>
      <c r="L179" s="124"/>
      <c r="M179" s="147"/>
    </row>
    <row r="180" spans="1:13" ht="12.75">
      <c r="A180" s="122"/>
      <c r="B180" s="102"/>
      <c r="C180" s="141" t="s">
        <v>295</v>
      </c>
      <c r="D180" s="164"/>
      <c r="E180" s="103"/>
      <c r="F180" s="78"/>
      <c r="G180" s="103"/>
      <c r="H180" s="104"/>
      <c r="I180" s="81"/>
      <c r="J180" s="104"/>
      <c r="K180" s="81"/>
      <c r="L180" s="104"/>
      <c r="M180" s="144"/>
    </row>
    <row r="181" spans="1:13" ht="12.75">
      <c r="A181" s="122"/>
      <c r="B181" s="102"/>
      <c r="C181" s="142" t="s">
        <v>181</v>
      </c>
      <c r="D181" s="193"/>
      <c r="E181" s="126"/>
      <c r="F181" s="191"/>
      <c r="G181" s="103"/>
      <c r="H181" s="104"/>
      <c r="I181" s="81"/>
      <c r="J181" s="104"/>
      <c r="K181" s="81"/>
      <c r="L181" s="104"/>
      <c r="M181" s="144"/>
    </row>
    <row r="182" spans="1:13" ht="12.75">
      <c r="A182" s="122"/>
      <c r="B182" s="102"/>
      <c r="C182" s="102" t="s">
        <v>296</v>
      </c>
      <c r="D182" s="193">
        <v>1250</v>
      </c>
      <c r="E182" s="103">
        <f>D182*0.686969226</f>
        <v>858.7115325</v>
      </c>
      <c r="F182" s="78">
        <f>D182*0.313030773</f>
        <v>391.28846625</v>
      </c>
      <c r="G182" s="103">
        <f>D182</f>
        <v>1250</v>
      </c>
      <c r="H182" s="104">
        <v>391.33234875</v>
      </c>
      <c r="I182" s="149">
        <f>E182*0.1</f>
        <v>85.87115325</v>
      </c>
      <c r="J182" s="103">
        <f>G182*0.1</f>
        <v>125</v>
      </c>
      <c r="K182" s="103">
        <f>F182*0.2</f>
        <v>78.25769325</v>
      </c>
      <c r="L182" s="137"/>
      <c r="M182" s="107">
        <f>H182+J182</f>
        <v>516.3323487499999</v>
      </c>
    </row>
    <row r="183" spans="1:13" ht="12.75">
      <c r="A183" s="122"/>
      <c r="B183" s="102"/>
      <c r="C183" s="102"/>
      <c r="D183" s="112"/>
      <c r="E183" s="124"/>
      <c r="F183" s="112"/>
      <c r="G183" s="103"/>
      <c r="H183" s="104"/>
      <c r="I183" s="149"/>
      <c r="J183" s="104"/>
      <c r="K183" s="143"/>
      <c r="L183" s="104"/>
      <c r="M183" s="106"/>
    </row>
    <row r="184" spans="1:13" ht="12.75">
      <c r="A184" s="122"/>
      <c r="B184" s="102"/>
      <c r="C184" s="102"/>
      <c r="D184" s="112"/>
      <c r="E184" s="124"/>
      <c r="F184" s="112"/>
      <c r="G184" s="103"/>
      <c r="H184" s="104"/>
      <c r="I184" s="149"/>
      <c r="J184" s="104"/>
      <c r="K184" s="143"/>
      <c r="L184" s="104"/>
      <c r="M184" s="106"/>
    </row>
    <row r="185" spans="1:13" ht="12.75">
      <c r="A185" s="122"/>
      <c r="B185" s="102"/>
      <c r="C185" s="102"/>
      <c r="D185" s="112"/>
      <c r="E185" s="124"/>
      <c r="F185" s="112"/>
      <c r="G185" s="103"/>
      <c r="H185" s="104"/>
      <c r="I185" s="149"/>
      <c r="J185" s="104"/>
      <c r="K185" s="143"/>
      <c r="L185" s="104"/>
      <c r="M185" s="106"/>
    </row>
    <row r="186" spans="1:13" ht="12.75">
      <c r="A186" s="122"/>
      <c r="B186" s="102"/>
      <c r="C186" s="102"/>
      <c r="D186" s="112"/>
      <c r="E186" s="124"/>
      <c r="F186" s="112"/>
      <c r="G186" s="103"/>
      <c r="H186" s="104"/>
      <c r="I186" s="149"/>
      <c r="J186" s="104"/>
      <c r="K186" s="143"/>
      <c r="L186" s="104"/>
      <c r="M186" s="106"/>
    </row>
    <row r="187" spans="1:13" ht="12.75">
      <c r="A187" s="122"/>
      <c r="B187" s="102"/>
      <c r="C187" s="102"/>
      <c r="D187" s="112"/>
      <c r="E187" s="124"/>
      <c r="F187" s="112"/>
      <c r="G187" s="126"/>
      <c r="H187" s="104"/>
      <c r="I187" s="149"/>
      <c r="J187" s="126"/>
      <c r="K187" s="192"/>
      <c r="L187" s="104"/>
      <c r="M187" s="127"/>
    </row>
    <row r="188" spans="1:13" ht="12.75">
      <c r="A188" s="128"/>
      <c r="B188" s="114"/>
      <c r="C188" s="114"/>
      <c r="D188" s="129"/>
      <c r="E188" s="109"/>
      <c r="F188" s="129"/>
      <c r="G188" s="110"/>
      <c r="H188" s="130"/>
      <c r="I188" s="196"/>
      <c r="J188" s="130"/>
      <c r="K188" s="197"/>
      <c r="L188" s="130"/>
      <c r="M188" s="131"/>
    </row>
    <row r="189" spans="1:13" ht="12.75">
      <c r="A189" s="132"/>
      <c r="B189" s="133"/>
      <c r="C189" s="133"/>
      <c r="D189" s="134"/>
      <c r="E189" s="134"/>
      <c r="F189" s="134"/>
      <c r="G189" s="134"/>
      <c r="H189" s="135"/>
      <c r="I189" s="135"/>
      <c r="J189" s="136"/>
      <c r="K189" s="136"/>
      <c r="L189" s="136"/>
      <c r="M189" s="136"/>
    </row>
    <row r="190" spans="1:13" ht="12.75">
      <c r="A190" s="82"/>
      <c r="B190" s="83"/>
      <c r="C190" s="83"/>
      <c r="D190" s="78"/>
      <c r="E190" s="78"/>
      <c r="F190" s="78"/>
      <c r="G190" s="78"/>
      <c r="H190" s="80"/>
      <c r="I190" s="80"/>
      <c r="J190" s="81"/>
      <c r="K190" s="81"/>
      <c r="L190" s="81"/>
      <c r="M190" s="81"/>
    </row>
    <row r="191" spans="1:13" ht="12.75">
      <c r="A191" s="82"/>
      <c r="B191" s="83"/>
      <c r="C191" s="83"/>
      <c r="D191" s="78"/>
      <c r="E191" s="78"/>
      <c r="F191" s="78"/>
      <c r="G191" s="78"/>
      <c r="H191" s="80"/>
      <c r="I191" s="80"/>
      <c r="J191" s="81"/>
      <c r="K191" s="81"/>
      <c r="L191" s="81"/>
      <c r="M191" s="81"/>
    </row>
    <row r="192" spans="1:13" ht="12.75">
      <c r="A192" s="82"/>
      <c r="B192" s="83"/>
      <c r="C192" s="83"/>
      <c r="D192" s="78"/>
      <c r="E192" s="78"/>
      <c r="F192" s="78"/>
      <c r="G192" s="78"/>
      <c r="H192" s="80"/>
      <c r="I192" s="80"/>
      <c r="J192" s="81"/>
      <c r="K192" s="81"/>
      <c r="L192" s="81"/>
      <c r="M192" s="81"/>
    </row>
    <row r="193" spans="1:13" ht="12.75">
      <c r="A193" s="76" t="s">
        <v>0</v>
      </c>
      <c r="B193" s="77"/>
      <c r="C193" s="77"/>
      <c r="D193" s="112"/>
      <c r="E193" s="112"/>
      <c r="F193" s="112"/>
      <c r="G193" s="112"/>
      <c r="J193" s="79" t="s">
        <v>1</v>
      </c>
      <c r="K193" s="79"/>
      <c r="L193" s="79"/>
      <c r="M193" s="79"/>
    </row>
    <row r="194" spans="1:13" ht="12.75">
      <c r="A194" s="76" t="s">
        <v>2</v>
      </c>
      <c r="B194" s="77"/>
      <c r="C194" s="77"/>
      <c r="D194" s="112"/>
      <c r="E194" s="112"/>
      <c r="F194" s="112"/>
      <c r="G194" s="112"/>
      <c r="J194" s="259" t="s">
        <v>3</v>
      </c>
      <c r="K194" s="79"/>
      <c r="L194" s="79"/>
      <c r="M194" s="79"/>
    </row>
    <row r="195" spans="1:13" ht="12.75">
      <c r="A195" s="76" t="s">
        <v>4</v>
      </c>
      <c r="B195" s="77"/>
      <c r="C195" s="77"/>
      <c r="D195" s="78"/>
      <c r="E195" s="78"/>
      <c r="F195" s="78"/>
      <c r="G195" s="80"/>
      <c r="H195" s="80"/>
      <c r="I195" s="80"/>
      <c r="J195" s="81"/>
      <c r="K195" s="81"/>
      <c r="L195" s="80"/>
      <c r="M195" s="81"/>
    </row>
    <row r="196" spans="1:13" ht="20.25">
      <c r="A196" s="211" t="s">
        <v>479</v>
      </c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</row>
    <row r="197" spans="1:13" ht="12.75">
      <c r="A197" s="82"/>
      <c r="B197" s="83"/>
      <c r="C197" s="83"/>
      <c r="D197" s="78"/>
      <c r="E197" s="78"/>
      <c r="F197" s="78"/>
      <c r="G197" s="80"/>
      <c r="H197" s="80"/>
      <c r="I197" s="80"/>
      <c r="J197" s="81"/>
      <c r="K197" s="81"/>
      <c r="L197" s="80"/>
      <c r="M197" s="81"/>
    </row>
    <row r="198" spans="1:13" ht="12.75">
      <c r="A198" s="84"/>
      <c r="B198" s="83"/>
      <c r="C198" s="83"/>
      <c r="D198" s="78"/>
      <c r="E198" s="78"/>
      <c r="F198" s="78"/>
      <c r="G198" s="80"/>
      <c r="H198" s="80"/>
      <c r="I198" s="80"/>
      <c r="J198" s="81"/>
      <c r="K198" s="81"/>
      <c r="L198" s="80"/>
      <c r="M198" s="81"/>
    </row>
    <row r="199" spans="1:13" ht="12.75">
      <c r="A199" s="22" t="s">
        <v>317</v>
      </c>
      <c r="B199" s="85"/>
      <c r="C199" s="85"/>
      <c r="D199" s="86"/>
      <c r="E199" s="86"/>
      <c r="F199" s="86"/>
      <c r="G199" s="85"/>
      <c r="H199" s="85"/>
      <c r="I199" s="85"/>
      <c r="J199" s="85"/>
      <c r="K199" s="85"/>
      <c r="L199" s="80"/>
      <c r="M199" s="81"/>
    </row>
    <row r="200" spans="1:13" ht="12.75">
      <c r="A200" s="82"/>
      <c r="B200" s="83"/>
      <c r="C200" s="83"/>
      <c r="D200" s="78"/>
      <c r="E200" s="78"/>
      <c r="F200" s="78"/>
      <c r="G200" s="80"/>
      <c r="H200" s="80"/>
      <c r="I200" s="80"/>
      <c r="J200" s="81"/>
      <c r="K200" s="81"/>
      <c r="L200" s="80"/>
      <c r="M200" s="81"/>
    </row>
    <row r="201" spans="1:13" ht="12.75">
      <c r="A201" s="115"/>
      <c r="B201" s="116"/>
      <c r="C201" s="116"/>
      <c r="D201" s="117"/>
      <c r="E201" s="117"/>
      <c r="F201" s="117"/>
      <c r="G201" s="118"/>
      <c r="H201" s="118"/>
      <c r="I201" s="118"/>
      <c r="J201" s="119"/>
      <c r="K201" s="119"/>
      <c r="L201" s="118"/>
      <c r="M201" s="119"/>
    </row>
    <row r="202" spans="1:13" ht="12.75">
      <c r="A202" s="88"/>
      <c r="B202" s="89"/>
      <c r="C202" s="89"/>
      <c r="D202" s="90" t="s">
        <v>5</v>
      </c>
      <c r="E202" s="90" t="s">
        <v>5</v>
      </c>
      <c r="F202" s="90" t="s">
        <v>323</v>
      </c>
      <c r="G202" s="89" t="s">
        <v>6</v>
      </c>
      <c r="H202" s="89" t="s">
        <v>265</v>
      </c>
      <c r="I202" s="90" t="s">
        <v>323</v>
      </c>
      <c r="J202" s="89" t="s">
        <v>8</v>
      </c>
      <c r="K202" s="90" t="s">
        <v>323</v>
      </c>
      <c r="L202" s="89" t="s">
        <v>266</v>
      </c>
      <c r="M202" s="89" t="s">
        <v>265</v>
      </c>
    </row>
    <row r="203" spans="1:13" ht="12.75">
      <c r="A203" s="92" t="s">
        <v>9</v>
      </c>
      <c r="B203" s="93" t="s">
        <v>10</v>
      </c>
      <c r="C203" s="93" t="s">
        <v>11</v>
      </c>
      <c r="D203" s="94" t="s">
        <v>12</v>
      </c>
      <c r="E203" s="94" t="s">
        <v>13</v>
      </c>
      <c r="F203" s="94" t="s">
        <v>321</v>
      </c>
      <c r="G203" s="93" t="s">
        <v>13</v>
      </c>
      <c r="H203" s="93" t="s">
        <v>14</v>
      </c>
      <c r="I203" s="94" t="s">
        <v>320</v>
      </c>
      <c r="J203" s="93" t="s">
        <v>15</v>
      </c>
      <c r="K203" s="93">
        <v>2005</v>
      </c>
      <c r="L203" s="93" t="s">
        <v>267</v>
      </c>
      <c r="M203" s="93" t="s">
        <v>14</v>
      </c>
    </row>
    <row r="204" spans="1:13" ht="12.75">
      <c r="A204" s="96"/>
      <c r="B204" s="97"/>
      <c r="C204" s="97"/>
      <c r="D204" s="98" t="s">
        <v>16</v>
      </c>
      <c r="E204" s="98"/>
      <c r="F204" s="98"/>
      <c r="G204" s="97">
        <v>2007</v>
      </c>
      <c r="H204" s="97">
        <v>2006</v>
      </c>
      <c r="I204" s="97">
        <v>2006</v>
      </c>
      <c r="J204" s="97">
        <v>2007</v>
      </c>
      <c r="K204" s="97">
        <v>2006</v>
      </c>
      <c r="L204" s="97"/>
      <c r="M204" s="97">
        <v>2007</v>
      </c>
    </row>
    <row r="205" spans="1:13" ht="12.75">
      <c r="A205" s="120" t="s">
        <v>442</v>
      </c>
      <c r="B205" t="s">
        <v>345</v>
      </c>
      <c r="C205" s="121" t="s">
        <v>292</v>
      </c>
      <c r="D205" s="103"/>
      <c r="E205" s="78"/>
      <c r="F205" s="100"/>
      <c r="G205" s="78"/>
      <c r="H205" s="104"/>
      <c r="I205" s="81"/>
      <c r="J205" s="200"/>
      <c r="K205" s="81"/>
      <c r="L205" s="104"/>
      <c r="M205" s="144"/>
    </row>
    <row r="206" spans="1:13" ht="12.75">
      <c r="A206" s="122"/>
      <c r="B206" s="102"/>
      <c r="C206" s="140" t="s">
        <v>293</v>
      </c>
      <c r="D206" s="103"/>
      <c r="E206" s="78"/>
      <c r="F206" s="103"/>
      <c r="G206" s="78"/>
      <c r="H206" s="104"/>
      <c r="I206" s="81"/>
      <c r="J206" s="104"/>
      <c r="K206" s="81"/>
      <c r="L206" s="104"/>
      <c r="M206" s="144"/>
    </row>
    <row r="207" spans="1:13" ht="12.75">
      <c r="A207" s="122"/>
      <c r="B207" s="102"/>
      <c r="C207" s="102" t="s">
        <v>297</v>
      </c>
      <c r="D207" s="103"/>
      <c r="E207" s="78"/>
      <c r="F207" s="103"/>
      <c r="G207" s="78"/>
      <c r="H207" s="104"/>
      <c r="I207" s="81"/>
      <c r="J207" s="103"/>
      <c r="K207" s="78"/>
      <c r="L207" s="104"/>
      <c r="M207" s="146"/>
    </row>
    <row r="208" spans="1:13" ht="12.75">
      <c r="A208" s="122"/>
      <c r="B208" s="102"/>
      <c r="C208" s="141" t="s">
        <v>295</v>
      </c>
      <c r="D208" s="103"/>
      <c r="E208" s="78"/>
      <c r="F208" s="103"/>
      <c r="G208" s="78"/>
      <c r="H208" s="104"/>
      <c r="I208" s="81"/>
      <c r="J208" s="104"/>
      <c r="K208" s="81"/>
      <c r="L208" s="104"/>
      <c r="M208" s="144"/>
    </row>
    <row r="209" spans="1:13" ht="12.75">
      <c r="A209" s="122"/>
      <c r="B209" s="102"/>
      <c r="C209" s="142" t="s">
        <v>181</v>
      </c>
      <c r="D209" s="126"/>
      <c r="E209" s="191"/>
      <c r="F209" s="126"/>
      <c r="G209" s="137"/>
      <c r="H209" s="104"/>
      <c r="I209" s="149"/>
      <c r="J209" s="104"/>
      <c r="K209" s="81"/>
      <c r="L209" s="104"/>
      <c r="M209" s="144"/>
    </row>
    <row r="210" spans="1:13" ht="12.75">
      <c r="A210" s="122"/>
      <c r="B210" s="102"/>
      <c r="C210" s="102" t="s">
        <v>296</v>
      </c>
      <c r="D210" s="126">
        <v>1250</v>
      </c>
      <c r="E210" s="164">
        <f>D210*0.686969226</f>
        <v>858.7115325</v>
      </c>
      <c r="F210" s="103">
        <f>D210*0.313030773</f>
        <v>391.28846625</v>
      </c>
      <c r="G210" s="137">
        <f>D210</f>
        <v>1250</v>
      </c>
      <c r="H210" s="104">
        <v>391.33234875</v>
      </c>
      <c r="I210" s="149">
        <f>E210*0.1</f>
        <v>85.87115325</v>
      </c>
      <c r="J210" s="103">
        <f>G210*0.1</f>
        <v>125</v>
      </c>
      <c r="K210" s="103">
        <f>F210*0.2</f>
        <v>78.25769325</v>
      </c>
      <c r="L210" s="137"/>
      <c r="M210" s="107">
        <f>H210+J210</f>
        <v>516.3323487499999</v>
      </c>
    </row>
    <row r="211" spans="1:13" ht="12.75">
      <c r="A211" s="122"/>
      <c r="B211" s="102"/>
      <c r="C211" s="102"/>
      <c r="D211" s="103"/>
      <c r="E211" s="164"/>
      <c r="F211" s="103"/>
      <c r="G211" s="137"/>
      <c r="H211" s="104"/>
      <c r="I211" s="149"/>
      <c r="J211" s="104"/>
      <c r="K211" s="143"/>
      <c r="L211" s="104"/>
      <c r="M211" s="106"/>
    </row>
    <row r="212" spans="1:13" ht="12.75">
      <c r="A212" s="122" t="s">
        <v>450</v>
      </c>
      <c r="B212" t="s">
        <v>344</v>
      </c>
      <c r="C212" s="121" t="s">
        <v>292</v>
      </c>
      <c r="D212" s="103"/>
      <c r="E212" s="164"/>
      <c r="F212" s="103"/>
      <c r="G212" s="137"/>
      <c r="H212" s="104"/>
      <c r="I212" s="149"/>
      <c r="J212" s="104"/>
      <c r="K212" s="143"/>
      <c r="L212" s="104"/>
      <c r="M212" s="106"/>
    </row>
    <row r="213" spans="1:13" ht="12.75">
      <c r="A213" s="122"/>
      <c r="B213" s="102"/>
      <c r="C213" s="140" t="s">
        <v>293</v>
      </c>
      <c r="D213" s="164"/>
      <c r="E213" s="103"/>
      <c r="F213" s="103"/>
      <c r="G213" s="137"/>
      <c r="H213" s="104"/>
      <c r="I213" s="149"/>
      <c r="J213" s="104"/>
      <c r="K213" s="143"/>
      <c r="L213" s="104"/>
      <c r="M213" s="106"/>
    </row>
    <row r="214" spans="1:13" ht="12.75">
      <c r="A214" s="122"/>
      <c r="B214" s="102"/>
      <c r="C214" s="102" t="s">
        <v>297</v>
      </c>
      <c r="D214" s="164"/>
      <c r="E214" s="103"/>
      <c r="F214" s="103"/>
      <c r="G214" s="137"/>
      <c r="H214" s="104"/>
      <c r="I214" s="149"/>
      <c r="J214" s="104"/>
      <c r="K214" s="143"/>
      <c r="L214" s="104"/>
      <c r="M214" s="106"/>
    </row>
    <row r="215" spans="1:13" ht="12.75">
      <c r="A215" s="122"/>
      <c r="B215" s="102"/>
      <c r="C215" s="150" t="s">
        <v>295</v>
      </c>
      <c r="D215" s="176"/>
      <c r="E215" s="103"/>
      <c r="F215" s="103"/>
      <c r="G215" s="137"/>
      <c r="H215" s="104"/>
      <c r="I215" s="149"/>
      <c r="J215" s="104"/>
      <c r="K215" s="143"/>
      <c r="L215" s="104"/>
      <c r="M215" s="106"/>
    </row>
    <row r="216" spans="1:13" ht="12.75">
      <c r="A216" s="122"/>
      <c r="B216" s="102"/>
      <c r="C216" s="151" t="s">
        <v>181</v>
      </c>
      <c r="D216" s="194"/>
      <c r="E216" s="126"/>
      <c r="F216" s="126"/>
      <c r="G216" s="137"/>
      <c r="H216" s="104"/>
      <c r="I216" s="149"/>
      <c r="J216" s="104"/>
      <c r="K216" s="81"/>
      <c r="L216" s="104"/>
      <c r="M216" s="144"/>
    </row>
    <row r="217" spans="1:13" ht="12.75">
      <c r="A217" s="122"/>
      <c r="B217" s="102"/>
      <c r="C217" s="123" t="s">
        <v>296</v>
      </c>
      <c r="D217" s="194">
        <v>1250</v>
      </c>
      <c r="E217" s="103">
        <f>D217*0.686969226</f>
        <v>858.7115325</v>
      </c>
      <c r="F217" s="103">
        <f>D217*0.313030773</f>
        <v>391.28846625</v>
      </c>
      <c r="G217" s="137">
        <f>D217</f>
        <v>1250</v>
      </c>
      <c r="H217" s="104">
        <v>391.33234875</v>
      </c>
      <c r="I217" s="149">
        <f>E217*0.1</f>
        <v>85.87115325</v>
      </c>
      <c r="J217" s="103">
        <f>G217*0.1</f>
        <v>125</v>
      </c>
      <c r="K217" s="103">
        <f>F217*0.2</f>
        <v>78.25769325</v>
      </c>
      <c r="L217" s="137"/>
      <c r="M217" s="107">
        <f>H217+J217</f>
        <v>516.3323487499999</v>
      </c>
    </row>
    <row r="218" spans="1:13" ht="12.75">
      <c r="A218" s="122"/>
      <c r="B218" s="102"/>
      <c r="C218" s="173"/>
      <c r="D218" s="175"/>
      <c r="E218" s="124"/>
      <c r="F218" s="124"/>
      <c r="G218" s="78"/>
      <c r="H218" s="104"/>
      <c r="I218" s="81"/>
      <c r="J218" s="103"/>
      <c r="K218" s="78"/>
      <c r="L218" s="104"/>
      <c r="M218" s="146"/>
    </row>
    <row r="219" spans="1:13" ht="12.75">
      <c r="A219" s="122" t="s">
        <v>451</v>
      </c>
      <c r="B219" t="s">
        <v>343</v>
      </c>
      <c r="C219" s="125" t="s">
        <v>292</v>
      </c>
      <c r="D219" s="176"/>
      <c r="E219" s="103"/>
      <c r="F219" s="103"/>
      <c r="G219" s="78"/>
      <c r="H219" s="104"/>
      <c r="I219" s="81"/>
      <c r="J219" s="104"/>
      <c r="K219" s="81"/>
      <c r="L219" s="104"/>
      <c r="M219" s="144"/>
    </row>
    <row r="220" spans="1:13" ht="12.75">
      <c r="A220" s="122"/>
      <c r="B220" s="102"/>
      <c r="C220" s="152" t="s">
        <v>293</v>
      </c>
      <c r="D220" s="176"/>
      <c r="E220" s="103"/>
      <c r="F220" s="103"/>
      <c r="G220" s="78"/>
      <c r="H220" s="104"/>
      <c r="I220" s="81"/>
      <c r="J220" s="104"/>
      <c r="K220" s="81"/>
      <c r="L220" s="104"/>
      <c r="M220" s="144"/>
    </row>
    <row r="221" spans="1:13" ht="12.75">
      <c r="A221" s="122"/>
      <c r="B221" s="102"/>
      <c r="C221" s="123" t="s">
        <v>297</v>
      </c>
      <c r="D221" s="176"/>
      <c r="E221" s="103"/>
      <c r="F221" s="103"/>
      <c r="G221" s="78"/>
      <c r="H221" s="104"/>
      <c r="I221" s="81"/>
      <c r="J221" s="104"/>
      <c r="K221" s="81"/>
      <c r="L221" s="104"/>
      <c r="M221" s="144"/>
    </row>
    <row r="222" spans="1:13" ht="12.75">
      <c r="A222" s="122"/>
      <c r="B222" s="102"/>
      <c r="C222" s="150" t="s">
        <v>295</v>
      </c>
      <c r="D222" s="176"/>
      <c r="E222" s="103"/>
      <c r="F222" s="103"/>
      <c r="G222" s="78"/>
      <c r="H222" s="104"/>
      <c r="I222" s="81"/>
      <c r="J222" s="104"/>
      <c r="K222" s="81"/>
      <c r="L222" s="104"/>
      <c r="M222" s="144"/>
    </row>
    <row r="223" spans="1:13" ht="12.75">
      <c r="A223" s="122"/>
      <c r="B223" s="102"/>
      <c r="C223" s="151" t="s">
        <v>181</v>
      </c>
      <c r="D223" s="194"/>
      <c r="E223" s="126"/>
      <c r="F223" s="126"/>
      <c r="G223" s="78"/>
      <c r="H223" s="104"/>
      <c r="I223" s="81"/>
      <c r="J223" s="104"/>
      <c r="K223" s="81"/>
      <c r="L223" s="104"/>
      <c r="M223" s="144"/>
    </row>
    <row r="224" spans="1:13" ht="12.75">
      <c r="A224" s="122"/>
      <c r="B224" s="102"/>
      <c r="C224" s="123" t="s">
        <v>296</v>
      </c>
      <c r="D224" s="194">
        <v>1250</v>
      </c>
      <c r="E224" s="103">
        <f>D224*0.686969226</f>
        <v>858.7115325</v>
      </c>
      <c r="F224" s="103">
        <f>D224*0.313030773</f>
        <v>391.28846625</v>
      </c>
      <c r="G224" s="137">
        <f>D224</f>
        <v>1250</v>
      </c>
      <c r="H224" s="104">
        <v>391.33234875</v>
      </c>
      <c r="I224" s="149">
        <f>E224*0.1</f>
        <v>85.87115325</v>
      </c>
      <c r="J224" s="103">
        <f>G224*0.1</f>
        <v>125</v>
      </c>
      <c r="K224" s="103">
        <f>F224*0.2</f>
        <v>78.25769325</v>
      </c>
      <c r="L224" s="137"/>
      <c r="M224" s="107">
        <f>H224+J224</f>
        <v>516.3323487499999</v>
      </c>
    </row>
    <row r="225" spans="1:13" ht="12.75">
      <c r="A225" s="122"/>
      <c r="B225" s="102"/>
      <c r="C225" s="102"/>
      <c r="D225" s="164"/>
      <c r="E225" s="103"/>
      <c r="F225" s="103"/>
      <c r="G225" s="137"/>
      <c r="H225" s="104"/>
      <c r="I225" s="149"/>
      <c r="J225" s="104"/>
      <c r="K225" s="143"/>
      <c r="L225" s="104"/>
      <c r="M225" s="106"/>
    </row>
    <row r="226" spans="1:13" ht="12.75">
      <c r="A226" s="122" t="s">
        <v>453</v>
      </c>
      <c r="B226" t="s">
        <v>342</v>
      </c>
      <c r="C226" s="125" t="s">
        <v>239</v>
      </c>
      <c r="D226" s="164"/>
      <c r="E226" s="103"/>
      <c r="F226" s="103"/>
      <c r="G226" s="198"/>
      <c r="H226" s="104"/>
      <c r="I226" s="149"/>
      <c r="J226" s="124"/>
      <c r="K226" s="198"/>
      <c r="L226" s="124"/>
      <c r="M226" s="138"/>
    </row>
    <row r="227" spans="1:13" ht="12.75">
      <c r="A227" s="122"/>
      <c r="B227" s="102"/>
      <c r="C227" s="123" t="s">
        <v>178</v>
      </c>
      <c r="D227" s="164"/>
      <c r="E227" s="103"/>
      <c r="F227" s="103"/>
      <c r="G227" s="198"/>
      <c r="H227" s="104"/>
      <c r="I227" s="149"/>
      <c r="J227" s="124"/>
      <c r="K227" s="198"/>
      <c r="L227" s="124"/>
      <c r="M227" s="138"/>
    </row>
    <row r="228" spans="1:13" ht="12.75">
      <c r="A228" s="122"/>
      <c r="B228" s="102"/>
      <c r="C228" s="123" t="s">
        <v>298</v>
      </c>
      <c r="D228" s="164"/>
      <c r="E228" s="103"/>
      <c r="F228" s="103"/>
      <c r="G228" s="198"/>
      <c r="H228" s="104"/>
      <c r="I228" s="149"/>
      <c r="J228" s="124"/>
      <c r="K228" s="198"/>
      <c r="L228" s="124"/>
      <c r="M228" s="138"/>
    </row>
    <row r="229" spans="1:13" ht="12.75">
      <c r="A229" s="122"/>
      <c r="B229" s="102"/>
      <c r="C229" s="123" t="s">
        <v>299</v>
      </c>
      <c r="D229" s="164"/>
      <c r="E229" s="103"/>
      <c r="F229" s="103"/>
      <c r="G229" s="198"/>
      <c r="H229" s="104"/>
      <c r="I229" s="149"/>
      <c r="J229" s="124"/>
      <c r="K229" s="198"/>
      <c r="L229" s="124"/>
      <c r="M229" s="138"/>
    </row>
    <row r="230" spans="1:13" ht="12.75">
      <c r="A230" s="122"/>
      <c r="B230" s="102"/>
      <c r="C230" s="123" t="s">
        <v>300</v>
      </c>
      <c r="D230" s="164"/>
      <c r="E230" s="103"/>
      <c r="F230" s="103"/>
      <c r="G230" s="198"/>
      <c r="H230" s="104"/>
      <c r="I230" s="149"/>
      <c r="J230" s="124"/>
      <c r="K230" s="198"/>
      <c r="L230" s="124"/>
      <c r="M230" s="138"/>
    </row>
    <row r="231" spans="1:13" ht="12.75">
      <c r="A231" s="122"/>
      <c r="B231" s="102"/>
      <c r="C231" s="123" t="s">
        <v>268</v>
      </c>
      <c r="D231" s="164"/>
      <c r="E231" s="103"/>
      <c r="F231" s="103"/>
      <c r="G231" s="198"/>
      <c r="H231" s="104"/>
      <c r="I231" s="149"/>
      <c r="J231" s="124"/>
      <c r="K231" s="198"/>
      <c r="L231" s="124"/>
      <c r="M231" s="138"/>
    </row>
    <row r="232" spans="1:13" ht="12.75">
      <c r="A232" s="122"/>
      <c r="B232" s="102"/>
      <c r="C232" s="123" t="s">
        <v>301</v>
      </c>
      <c r="D232" s="164">
        <v>1425.6</v>
      </c>
      <c r="E232" s="103">
        <f>D232*0.686969226</f>
        <v>979.3433285855999</v>
      </c>
      <c r="F232" s="103">
        <f>D232*0.313030773</f>
        <v>446.25666998879996</v>
      </c>
      <c r="G232" s="137">
        <f>D232</f>
        <v>1425.6</v>
      </c>
      <c r="H232" s="104">
        <v>446.30671710239994</v>
      </c>
      <c r="I232" s="149">
        <f>E232*0.1</f>
        <v>97.93433285856</v>
      </c>
      <c r="J232" s="103">
        <f>G232*0.1</f>
        <v>142.56</v>
      </c>
      <c r="K232" s="103">
        <f>F232*0.2</f>
        <v>89.25133399776</v>
      </c>
      <c r="L232" s="137"/>
      <c r="M232" s="107">
        <f>H232+J232</f>
        <v>588.8667171023999</v>
      </c>
    </row>
    <row r="233" spans="1:13" ht="12.75">
      <c r="A233" s="122"/>
      <c r="B233" s="102"/>
      <c r="C233" s="102"/>
      <c r="D233" s="164"/>
      <c r="E233" s="103"/>
      <c r="F233" s="103"/>
      <c r="G233" s="137"/>
      <c r="H233" s="105"/>
      <c r="I233" s="195"/>
      <c r="J233" s="104"/>
      <c r="K233" s="143"/>
      <c r="L233" s="104"/>
      <c r="M233" s="106"/>
    </row>
    <row r="234" spans="1:13" ht="12.75">
      <c r="A234" s="122" t="s">
        <v>454</v>
      </c>
      <c r="B234" t="s">
        <v>341</v>
      </c>
      <c r="C234" s="125" t="s">
        <v>302</v>
      </c>
      <c r="D234" s="164"/>
      <c r="E234" s="103"/>
      <c r="F234" s="103"/>
      <c r="G234" s="112"/>
      <c r="H234" s="104"/>
      <c r="I234" s="81"/>
      <c r="J234" s="124"/>
      <c r="K234" s="112"/>
      <c r="L234" s="124"/>
      <c r="M234" s="147"/>
    </row>
    <row r="235" spans="1:13" ht="12.75">
      <c r="A235" s="122"/>
      <c r="B235" s="102"/>
      <c r="C235" s="123" t="s">
        <v>303</v>
      </c>
      <c r="D235" s="164"/>
      <c r="E235" s="103"/>
      <c r="F235" s="103"/>
      <c r="G235" s="112"/>
      <c r="H235" s="104"/>
      <c r="I235" s="81"/>
      <c r="J235" s="124"/>
      <c r="K235" s="112"/>
      <c r="L235" s="124"/>
      <c r="M235" s="147"/>
    </row>
    <row r="236" spans="1:13" ht="12.75">
      <c r="A236" s="122"/>
      <c r="B236" s="102"/>
      <c r="C236" s="123" t="s">
        <v>304</v>
      </c>
      <c r="D236" s="164"/>
      <c r="E236" s="103"/>
      <c r="F236" s="103"/>
      <c r="G236" s="112"/>
      <c r="H236" s="104"/>
      <c r="I236" s="81"/>
      <c r="J236" s="124"/>
      <c r="K236" s="112"/>
      <c r="L236" s="124"/>
      <c r="M236" s="147"/>
    </row>
    <row r="237" spans="1:13" ht="12.75">
      <c r="A237" s="122"/>
      <c r="B237" s="102"/>
      <c r="C237" s="123" t="s">
        <v>305</v>
      </c>
      <c r="D237" s="164"/>
      <c r="E237" s="103"/>
      <c r="F237" s="103"/>
      <c r="G237" s="112"/>
      <c r="H237" s="104"/>
      <c r="I237" s="81"/>
      <c r="J237" s="124"/>
      <c r="K237" s="112"/>
      <c r="L237" s="124"/>
      <c r="M237" s="147"/>
    </row>
    <row r="238" spans="1:13" ht="12.75">
      <c r="A238" s="122"/>
      <c r="B238" s="102"/>
      <c r="C238" s="123" t="s">
        <v>306</v>
      </c>
      <c r="D238" s="164"/>
      <c r="E238" s="103"/>
      <c r="F238" s="103"/>
      <c r="G238" s="112"/>
      <c r="H238" s="104"/>
      <c r="I238" s="81"/>
      <c r="J238" s="124"/>
      <c r="K238" s="112"/>
      <c r="L238" s="124"/>
      <c r="M238" s="147"/>
    </row>
    <row r="239" spans="1:13" ht="12.75">
      <c r="A239" s="122"/>
      <c r="B239" s="102"/>
      <c r="C239" s="123" t="s">
        <v>268</v>
      </c>
      <c r="D239" s="164"/>
      <c r="E239" s="103"/>
      <c r="F239" s="103"/>
      <c r="G239" s="112"/>
      <c r="H239" s="104"/>
      <c r="I239" s="81"/>
      <c r="J239" s="124"/>
      <c r="K239" s="112"/>
      <c r="L239" s="124"/>
      <c r="M239" s="147"/>
    </row>
    <row r="240" spans="1:13" ht="12.75">
      <c r="A240" s="122"/>
      <c r="B240" s="102"/>
      <c r="C240" s="123" t="s">
        <v>307</v>
      </c>
      <c r="D240" s="164">
        <v>2530</v>
      </c>
      <c r="E240" s="103">
        <f>D240*0.686969226</f>
        <v>1738.03214178</v>
      </c>
      <c r="F240" s="103">
        <f>D240*0.313030773</f>
        <v>791.96785569</v>
      </c>
      <c r="G240" s="137">
        <f>D240</f>
        <v>2530</v>
      </c>
      <c r="H240" s="104">
        <v>792.0566738699999</v>
      </c>
      <c r="I240" s="149">
        <f>E240*0.1</f>
        <v>173.80321417800002</v>
      </c>
      <c r="J240" s="103">
        <f>G240*0.1</f>
        <v>253</v>
      </c>
      <c r="K240" s="103">
        <f>F240*0.2</f>
        <v>158.393571138</v>
      </c>
      <c r="L240" s="137"/>
      <c r="M240" s="107">
        <f>H240+J240</f>
        <v>1045.05667387</v>
      </c>
    </row>
    <row r="241" spans="1:13" ht="12.75">
      <c r="A241" s="122"/>
      <c r="B241" s="102"/>
      <c r="C241" s="102"/>
      <c r="D241" s="164"/>
      <c r="E241" s="103"/>
      <c r="F241" s="103"/>
      <c r="G241" s="137"/>
      <c r="H241" s="104"/>
      <c r="I241" s="149"/>
      <c r="J241" s="104"/>
      <c r="K241" s="143"/>
      <c r="L241" s="104"/>
      <c r="M241" s="106"/>
    </row>
    <row r="242" spans="1:13" ht="12.75">
      <c r="A242" s="122" t="s">
        <v>455</v>
      </c>
      <c r="B242" t="s">
        <v>340</v>
      </c>
      <c r="C242" s="125" t="s">
        <v>283</v>
      </c>
      <c r="D242" s="164"/>
      <c r="E242" s="103"/>
      <c r="F242" s="103"/>
      <c r="G242" s="137"/>
      <c r="H242" s="104"/>
      <c r="I242" s="149"/>
      <c r="J242" s="104"/>
      <c r="K242" s="143"/>
      <c r="L242" s="104"/>
      <c r="M242" s="106"/>
    </row>
    <row r="243" spans="1:13" ht="12.75">
      <c r="A243" s="122"/>
      <c r="B243" s="102"/>
      <c r="C243" s="123" t="s">
        <v>207</v>
      </c>
      <c r="D243" s="164"/>
      <c r="E243" s="103"/>
      <c r="F243" s="103"/>
      <c r="G243" s="137"/>
      <c r="H243" s="104"/>
      <c r="I243" s="149"/>
      <c r="J243" s="104"/>
      <c r="K243" s="143"/>
      <c r="L243" s="104"/>
      <c r="M243" s="106"/>
    </row>
    <row r="244" spans="1:13" ht="12.75">
      <c r="A244" s="122"/>
      <c r="B244" s="102"/>
      <c r="C244" s="123" t="s">
        <v>106</v>
      </c>
      <c r="D244" s="164"/>
      <c r="E244" s="103"/>
      <c r="F244" s="103"/>
      <c r="G244" s="137"/>
      <c r="H244" s="104"/>
      <c r="I244" s="149"/>
      <c r="J244" s="104"/>
      <c r="K244" s="143"/>
      <c r="L244" s="104"/>
      <c r="M244" s="106"/>
    </row>
    <row r="245" spans="1:13" ht="12.75">
      <c r="A245" s="122"/>
      <c r="B245" s="102"/>
      <c r="C245" s="123" t="s">
        <v>308</v>
      </c>
      <c r="D245" s="164"/>
      <c r="E245" s="103"/>
      <c r="F245" s="103"/>
      <c r="G245" s="137"/>
      <c r="H245" s="104"/>
      <c r="I245" s="149"/>
      <c r="J245" s="104"/>
      <c r="K245" s="143"/>
      <c r="L245" s="104"/>
      <c r="M245" s="106"/>
    </row>
    <row r="246" spans="1:13" ht="12.75">
      <c r="A246" s="122"/>
      <c r="B246" s="102"/>
      <c r="C246" s="123" t="s">
        <v>309</v>
      </c>
      <c r="D246" s="164"/>
      <c r="E246" s="103"/>
      <c r="F246" s="103"/>
      <c r="G246" s="137"/>
      <c r="H246" s="104"/>
      <c r="I246" s="149"/>
      <c r="J246" s="104"/>
      <c r="K246" s="143"/>
      <c r="L246" s="104"/>
      <c r="M246" s="106"/>
    </row>
    <row r="247" spans="1:13" ht="12.75">
      <c r="A247" s="122"/>
      <c r="B247" s="102"/>
      <c r="C247" s="123" t="s">
        <v>268</v>
      </c>
      <c r="D247" s="164"/>
      <c r="E247" s="103"/>
      <c r="F247" s="103"/>
      <c r="G247" s="137"/>
      <c r="H247" s="104"/>
      <c r="I247" s="149"/>
      <c r="J247" s="104"/>
      <c r="K247" s="143"/>
      <c r="L247" s="104"/>
      <c r="M247" s="106"/>
    </row>
    <row r="248" spans="1:13" ht="12.75">
      <c r="A248" s="122"/>
      <c r="B248" s="102"/>
      <c r="C248" s="123" t="s">
        <v>310</v>
      </c>
      <c r="D248" s="164">
        <v>420</v>
      </c>
      <c r="E248" s="103">
        <f>D248*0.686969226</f>
        <v>288.52707492</v>
      </c>
      <c r="F248" s="103">
        <f>D248*0.313030773</f>
        <v>131.47292466</v>
      </c>
      <c r="G248" s="137">
        <f>D248</f>
        <v>420</v>
      </c>
      <c r="H248" s="104">
        <v>131.48766917999998</v>
      </c>
      <c r="I248" s="149">
        <f>E248*0.1</f>
        <v>28.852707492000004</v>
      </c>
      <c r="J248" s="103">
        <f>G248*0.1</f>
        <v>42</v>
      </c>
      <c r="K248" s="103">
        <f>F248*0.2</f>
        <v>26.294584932</v>
      </c>
      <c r="L248" s="137"/>
      <c r="M248" s="107">
        <f>H248+J248</f>
        <v>173.48766917999998</v>
      </c>
    </row>
    <row r="249" spans="1:13" ht="12.75">
      <c r="A249" s="122"/>
      <c r="B249" s="102"/>
      <c r="C249" s="102"/>
      <c r="D249" s="112"/>
      <c r="E249" s="124"/>
      <c r="F249" s="124"/>
      <c r="G249" s="137"/>
      <c r="H249" s="104"/>
      <c r="I249" s="149"/>
      <c r="J249" s="104"/>
      <c r="K249" s="143"/>
      <c r="L249" s="104"/>
      <c r="M249" s="106"/>
    </row>
    <row r="250" spans="1:13" ht="12.75">
      <c r="A250" s="122"/>
      <c r="B250" s="102"/>
      <c r="C250" s="102"/>
      <c r="D250" s="112"/>
      <c r="E250" s="124"/>
      <c r="F250" s="124"/>
      <c r="G250" s="137"/>
      <c r="H250" s="104"/>
      <c r="I250" s="149"/>
      <c r="J250" s="104"/>
      <c r="K250" s="143"/>
      <c r="L250" s="104"/>
      <c r="M250" s="106"/>
    </row>
    <row r="251" spans="1:13" ht="12.75">
      <c r="A251" s="122"/>
      <c r="B251" s="102"/>
      <c r="C251" s="102"/>
      <c r="D251" s="112"/>
      <c r="E251" s="124"/>
      <c r="F251" s="124"/>
      <c r="G251" s="192"/>
      <c r="H251" s="104"/>
      <c r="I251" s="149"/>
      <c r="J251" s="126"/>
      <c r="K251" s="192"/>
      <c r="L251" s="104"/>
      <c r="M251" s="127"/>
    </row>
    <row r="252" spans="1:13" ht="12.75">
      <c r="A252" s="128"/>
      <c r="B252" s="114"/>
      <c r="C252" s="114"/>
      <c r="D252" s="129"/>
      <c r="E252" s="109"/>
      <c r="F252" s="109"/>
      <c r="G252" s="199"/>
      <c r="H252" s="130"/>
      <c r="I252" s="196"/>
      <c r="J252" s="130"/>
      <c r="K252" s="197"/>
      <c r="L252" s="130"/>
      <c r="M252" s="131"/>
    </row>
    <row r="253" spans="1:13" ht="12.75">
      <c r="A253" s="132"/>
      <c r="B253" s="133"/>
      <c r="C253" s="133"/>
      <c r="D253" s="134"/>
      <c r="E253" s="134"/>
      <c r="F253" s="134"/>
      <c r="G253" s="134"/>
      <c r="H253" s="135"/>
      <c r="I253" s="135"/>
      <c r="J253" s="136"/>
      <c r="K253" s="136"/>
      <c r="L253" s="136"/>
      <c r="M253" s="136"/>
    </row>
    <row r="254" spans="1:13" ht="12.75">
      <c r="A254" s="82"/>
      <c r="B254" s="83"/>
      <c r="C254" s="83"/>
      <c r="D254" s="78"/>
      <c r="E254" s="78"/>
      <c r="F254" s="78"/>
      <c r="G254" s="78"/>
      <c r="H254" s="80"/>
      <c r="I254" s="80"/>
      <c r="J254" s="81"/>
      <c r="K254" s="81"/>
      <c r="L254" s="81"/>
      <c r="M254" s="81"/>
    </row>
    <row r="255" spans="1:13" ht="12.75">
      <c r="A255" s="82"/>
      <c r="B255" s="83"/>
      <c r="C255" s="83"/>
      <c r="D255" s="78"/>
      <c r="E255" s="78"/>
      <c r="F255" s="78"/>
      <c r="G255" s="78"/>
      <c r="H255" s="80"/>
      <c r="I255" s="80"/>
      <c r="J255" s="81"/>
      <c r="K255" s="81"/>
      <c r="L255" s="81"/>
      <c r="M255" s="81"/>
    </row>
    <row r="256" spans="1:13" ht="12.75">
      <c r="A256" s="82"/>
      <c r="B256" s="83"/>
      <c r="C256" s="83"/>
      <c r="D256" s="78"/>
      <c r="E256" s="78"/>
      <c r="F256" s="78"/>
      <c r="G256" s="78"/>
      <c r="H256" s="80"/>
      <c r="I256" s="80"/>
      <c r="J256" s="81"/>
      <c r="K256" s="81"/>
      <c r="L256" s="81"/>
      <c r="M256" s="81"/>
    </row>
    <row r="257" spans="1:13" ht="12.75">
      <c r="A257" s="76" t="s">
        <v>0</v>
      </c>
      <c r="B257" s="77"/>
      <c r="C257" s="77"/>
      <c r="D257" s="112"/>
      <c r="E257" s="112"/>
      <c r="F257" s="112"/>
      <c r="G257" s="112"/>
      <c r="J257" s="79" t="s">
        <v>1</v>
      </c>
      <c r="K257" s="79"/>
      <c r="L257" s="79"/>
      <c r="M257" s="79"/>
    </row>
    <row r="258" spans="1:13" ht="12.75">
      <c r="A258" s="76" t="s">
        <v>2</v>
      </c>
      <c r="B258" s="77"/>
      <c r="C258" s="77"/>
      <c r="D258" s="112"/>
      <c r="E258" s="112"/>
      <c r="F258" s="112"/>
      <c r="G258" s="112"/>
      <c r="J258" s="259" t="s">
        <v>3</v>
      </c>
      <c r="K258" s="79"/>
      <c r="L258" s="79"/>
      <c r="M258" s="79"/>
    </row>
    <row r="259" spans="1:13" ht="12.75">
      <c r="A259" s="76" t="s">
        <v>4</v>
      </c>
      <c r="B259" s="77"/>
      <c r="C259" s="77"/>
      <c r="D259" s="78"/>
      <c r="E259" s="78"/>
      <c r="F259" s="78"/>
      <c r="G259" s="80"/>
      <c r="H259" s="80"/>
      <c r="I259" s="80"/>
      <c r="J259" s="81"/>
      <c r="K259" s="81"/>
      <c r="L259" s="80"/>
      <c r="M259" s="81"/>
    </row>
    <row r="260" spans="1:13" ht="20.25">
      <c r="A260" s="211" t="s">
        <v>479</v>
      </c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</row>
    <row r="261" spans="1:13" ht="12.75">
      <c r="A261" s="82"/>
      <c r="B261" s="83"/>
      <c r="C261" s="83"/>
      <c r="D261" s="78"/>
      <c r="E261" s="78"/>
      <c r="F261" s="78"/>
      <c r="G261" s="80"/>
      <c r="H261" s="80"/>
      <c r="I261" s="80"/>
      <c r="J261" s="81"/>
      <c r="K261" s="81"/>
      <c r="L261" s="80"/>
      <c r="M261" s="81"/>
    </row>
    <row r="262" spans="1:13" ht="12.75">
      <c r="A262" s="84"/>
      <c r="B262" s="83"/>
      <c r="C262" s="83"/>
      <c r="D262" s="78"/>
      <c r="E262" s="78"/>
      <c r="F262" s="78"/>
      <c r="G262" s="80"/>
      <c r="H262" s="80"/>
      <c r="I262" s="80"/>
      <c r="J262" s="81"/>
      <c r="K262" s="81"/>
      <c r="L262" s="80"/>
      <c r="M262" s="81"/>
    </row>
    <row r="263" spans="1:13" ht="12.75">
      <c r="A263" s="22" t="s">
        <v>317</v>
      </c>
      <c r="B263" s="85"/>
      <c r="C263" s="85"/>
      <c r="D263" s="86"/>
      <c r="E263" s="86"/>
      <c r="F263" s="86"/>
      <c r="G263" s="85"/>
      <c r="H263" s="85"/>
      <c r="I263" s="85"/>
      <c r="J263" s="85"/>
      <c r="K263" s="85"/>
      <c r="L263" s="80"/>
      <c r="M263" s="81"/>
    </row>
    <row r="264" spans="1:13" ht="12.75">
      <c r="A264" s="82"/>
      <c r="B264" s="83"/>
      <c r="C264" s="83"/>
      <c r="D264" s="78"/>
      <c r="E264" s="78"/>
      <c r="F264" s="78"/>
      <c r="G264" s="80"/>
      <c r="H264" s="80"/>
      <c r="I264" s="80"/>
      <c r="J264" s="81"/>
      <c r="K264" s="81"/>
      <c r="L264" s="80"/>
      <c r="M264" s="81"/>
    </row>
    <row r="265" spans="1:13" ht="12.75">
      <c r="A265" s="115"/>
      <c r="B265" s="116"/>
      <c r="C265" s="116"/>
      <c r="D265" s="117"/>
      <c r="E265" s="117"/>
      <c r="F265" s="117"/>
      <c r="G265" s="118"/>
      <c r="H265" s="118"/>
      <c r="I265" s="118"/>
      <c r="J265" s="119"/>
      <c r="K265" s="119"/>
      <c r="L265" s="118"/>
      <c r="M265" s="119"/>
    </row>
    <row r="266" spans="1:13" ht="12.75">
      <c r="A266" s="88"/>
      <c r="B266" s="89"/>
      <c r="C266" s="89"/>
      <c r="D266" s="90" t="s">
        <v>5</v>
      </c>
      <c r="E266" s="90" t="s">
        <v>5</v>
      </c>
      <c r="F266" s="90" t="s">
        <v>323</v>
      </c>
      <c r="G266" s="89" t="s">
        <v>6</v>
      </c>
      <c r="H266" s="89" t="s">
        <v>265</v>
      </c>
      <c r="I266" s="90" t="s">
        <v>323</v>
      </c>
      <c r="J266" s="89" t="s">
        <v>8</v>
      </c>
      <c r="K266" s="90" t="s">
        <v>323</v>
      </c>
      <c r="L266" s="89" t="s">
        <v>266</v>
      </c>
      <c r="M266" s="89" t="s">
        <v>265</v>
      </c>
    </row>
    <row r="267" spans="1:13" ht="12.75">
      <c r="A267" s="92" t="s">
        <v>9</v>
      </c>
      <c r="B267" s="93" t="s">
        <v>10</v>
      </c>
      <c r="C267" s="93" t="s">
        <v>11</v>
      </c>
      <c r="D267" s="94" t="s">
        <v>12</v>
      </c>
      <c r="E267" s="94" t="s">
        <v>13</v>
      </c>
      <c r="F267" s="94" t="s">
        <v>321</v>
      </c>
      <c r="G267" s="93" t="s">
        <v>13</v>
      </c>
      <c r="H267" s="93" t="s">
        <v>14</v>
      </c>
      <c r="I267" s="94" t="s">
        <v>320</v>
      </c>
      <c r="J267" s="93" t="s">
        <v>15</v>
      </c>
      <c r="K267" s="93">
        <v>2005</v>
      </c>
      <c r="L267" s="93" t="s">
        <v>267</v>
      </c>
      <c r="M267" s="93" t="s">
        <v>14</v>
      </c>
    </row>
    <row r="268" spans="1:13" ht="12.75">
      <c r="A268" s="96"/>
      <c r="B268" s="97"/>
      <c r="C268" s="97"/>
      <c r="D268" s="98" t="s">
        <v>16</v>
      </c>
      <c r="E268" s="98"/>
      <c r="F268" s="98"/>
      <c r="G268" s="97">
        <v>2007</v>
      </c>
      <c r="H268" s="97">
        <v>2006</v>
      </c>
      <c r="I268" s="97">
        <v>2006</v>
      </c>
      <c r="J268" s="97">
        <v>2007</v>
      </c>
      <c r="K268" s="97">
        <v>2006</v>
      </c>
      <c r="L268" s="97"/>
      <c r="M268" s="97">
        <v>2007</v>
      </c>
    </row>
    <row r="269" spans="1:13" ht="12.75">
      <c r="A269" s="120" t="s">
        <v>455</v>
      </c>
      <c r="B269" t="s">
        <v>332</v>
      </c>
      <c r="C269" s="121" t="s">
        <v>283</v>
      </c>
      <c r="D269" s="103"/>
      <c r="E269" s="103"/>
      <c r="F269" s="103"/>
      <c r="G269" s="103"/>
      <c r="H269" s="104"/>
      <c r="I269" s="104"/>
      <c r="J269" s="104"/>
      <c r="K269" s="104"/>
      <c r="L269" s="104"/>
      <c r="M269" s="106"/>
    </row>
    <row r="270" spans="1:13" ht="12.75">
      <c r="A270" s="122"/>
      <c r="B270" s="102"/>
      <c r="C270" s="102" t="s">
        <v>207</v>
      </c>
      <c r="D270" s="103"/>
      <c r="E270" s="103"/>
      <c r="F270" s="103"/>
      <c r="G270" s="103"/>
      <c r="H270" s="104"/>
      <c r="I270" s="104"/>
      <c r="J270" s="104"/>
      <c r="K270" s="104"/>
      <c r="L270" s="104"/>
      <c r="M270" s="106"/>
    </row>
    <row r="271" spans="1:13" ht="12.75">
      <c r="A271" s="122"/>
      <c r="B271" s="102"/>
      <c r="C271" s="102" t="s">
        <v>336</v>
      </c>
      <c r="D271" s="103"/>
      <c r="E271" s="103"/>
      <c r="F271" s="103"/>
      <c r="G271" s="103"/>
      <c r="H271" s="104"/>
      <c r="I271" s="104"/>
      <c r="J271" s="104"/>
      <c r="K271" s="104"/>
      <c r="L271" s="104"/>
      <c r="M271" s="106"/>
    </row>
    <row r="272" spans="1:13" ht="12.75">
      <c r="A272" s="122"/>
      <c r="B272" s="102"/>
      <c r="C272" s="102" t="s">
        <v>308</v>
      </c>
      <c r="D272" s="103"/>
      <c r="E272" s="103"/>
      <c r="F272" s="103"/>
      <c r="G272" s="103"/>
      <c r="H272" s="104"/>
      <c r="I272" s="104"/>
      <c r="J272" s="104"/>
      <c r="K272" s="104"/>
      <c r="L272" s="104"/>
      <c r="M272" s="106"/>
    </row>
    <row r="273" spans="1:13" ht="12.75">
      <c r="A273" s="122"/>
      <c r="B273" s="102"/>
      <c r="C273" s="102" t="s">
        <v>311</v>
      </c>
      <c r="D273" s="103"/>
      <c r="E273" s="103"/>
      <c r="F273" s="103"/>
      <c r="G273" s="103"/>
      <c r="H273" s="104"/>
      <c r="I273" s="104"/>
      <c r="J273" s="104"/>
      <c r="K273" s="104"/>
      <c r="L273" s="104"/>
      <c r="M273" s="106"/>
    </row>
    <row r="274" spans="1:13" ht="12.75">
      <c r="A274" s="122"/>
      <c r="B274" s="102"/>
      <c r="C274" s="102" t="s">
        <v>268</v>
      </c>
      <c r="D274" s="103"/>
      <c r="E274" s="103"/>
      <c r="F274" s="103"/>
      <c r="G274" s="103"/>
      <c r="H274" s="104"/>
      <c r="I274" s="104"/>
      <c r="J274" s="104"/>
      <c r="K274" s="104"/>
      <c r="L274" s="104"/>
      <c r="M274" s="106"/>
    </row>
    <row r="275" spans="1:13" ht="12.75">
      <c r="A275" s="122"/>
      <c r="B275" s="102"/>
      <c r="C275" s="102" t="s">
        <v>312</v>
      </c>
      <c r="D275" s="103">
        <v>420</v>
      </c>
      <c r="E275" s="103">
        <f>D275*0.686969226</f>
        <v>288.52707492</v>
      </c>
      <c r="F275" s="103">
        <f>D275*0.313030773</f>
        <v>131.47292466</v>
      </c>
      <c r="G275" s="103">
        <f>D275</f>
        <v>420</v>
      </c>
      <c r="H275" s="104">
        <v>131.48766917999998</v>
      </c>
      <c r="I275" s="104">
        <f>E275*0.1</f>
        <v>28.852707492000004</v>
      </c>
      <c r="J275" s="103">
        <f>G275*0.1</f>
        <v>42</v>
      </c>
      <c r="K275" s="103">
        <f>F275*0.2</f>
        <v>26.294584932</v>
      </c>
      <c r="L275" s="137"/>
      <c r="M275" s="107">
        <f>H275+J275</f>
        <v>173.48766917999998</v>
      </c>
    </row>
    <row r="276" spans="1:13" ht="12.75">
      <c r="A276" s="122"/>
      <c r="B276" s="102"/>
      <c r="C276" s="102"/>
      <c r="D276" s="103"/>
      <c r="E276" s="103"/>
      <c r="F276" s="103"/>
      <c r="G276" s="103"/>
      <c r="H276" s="104"/>
      <c r="I276" s="104"/>
      <c r="J276" s="104"/>
      <c r="K276" s="104"/>
      <c r="L276" s="104"/>
      <c r="M276" s="106"/>
    </row>
    <row r="277" spans="1:13" ht="12.75">
      <c r="A277" s="122" t="s">
        <v>456</v>
      </c>
      <c r="B277" t="s">
        <v>333</v>
      </c>
      <c r="C277" s="121" t="s">
        <v>283</v>
      </c>
      <c r="D277" s="103"/>
      <c r="E277" s="103"/>
      <c r="F277" s="103"/>
      <c r="G277" s="103"/>
      <c r="H277" s="104"/>
      <c r="I277" s="104"/>
      <c r="J277" s="104"/>
      <c r="K277" s="104"/>
      <c r="L277" s="104"/>
      <c r="M277" s="106"/>
    </row>
    <row r="278" spans="1:13" ht="12.75">
      <c r="A278" s="122"/>
      <c r="B278" s="102"/>
      <c r="C278" s="102" t="s">
        <v>207</v>
      </c>
      <c r="D278" s="103"/>
      <c r="E278" s="103"/>
      <c r="F278" s="103"/>
      <c r="G278" s="103"/>
      <c r="H278" s="104"/>
      <c r="I278" s="104"/>
      <c r="J278" s="104"/>
      <c r="K278" s="104"/>
      <c r="L278" s="104"/>
      <c r="M278" s="106"/>
    </row>
    <row r="279" spans="1:13" ht="12.75">
      <c r="A279" s="122"/>
      <c r="B279" s="102"/>
      <c r="C279" s="102" t="s">
        <v>337</v>
      </c>
      <c r="D279" s="103"/>
      <c r="E279" s="103"/>
      <c r="F279" s="103"/>
      <c r="G279" s="103"/>
      <c r="H279" s="104"/>
      <c r="I279" s="104"/>
      <c r="J279" s="104"/>
      <c r="K279" s="104"/>
      <c r="L279" s="104"/>
      <c r="M279" s="106"/>
    </row>
    <row r="280" spans="1:13" ht="12.75">
      <c r="A280" s="122"/>
      <c r="B280" s="102"/>
      <c r="C280" s="102" t="s">
        <v>308</v>
      </c>
      <c r="D280" s="103"/>
      <c r="E280" s="103"/>
      <c r="F280" s="103"/>
      <c r="G280" s="103"/>
      <c r="H280" s="104"/>
      <c r="I280" s="104"/>
      <c r="J280" s="104"/>
      <c r="K280" s="104"/>
      <c r="L280" s="104"/>
      <c r="M280" s="106"/>
    </row>
    <row r="281" spans="1:13" ht="12.75">
      <c r="A281" s="122"/>
      <c r="B281" s="102"/>
      <c r="C281" s="102" t="s">
        <v>311</v>
      </c>
      <c r="D281" s="103"/>
      <c r="E281" s="103"/>
      <c r="F281" s="103"/>
      <c r="G281" s="103"/>
      <c r="H281" s="104"/>
      <c r="I281" s="104"/>
      <c r="J281" s="104"/>
      <c r="K281" s="104"/>
      <c r="L281" s="104"/>
      <c r="M281" s="106"/>
    </row>
    <row r="282" spans="1:13" ht="12.75">
      <c r="A282" s="122"/>
      <c r="B282" s="102"/>
      <c r="C282" s="102" t="s">
        <v>268</v>
      </c>
      <c r="D282" s="103"/>
      <c r="E282" s="103"/>
      <c r="F282" s="103"/>
      <c r="G282" s="103"/>
      <c r="H282" s="104"/>
      <c r="I282" s="104"/>
      <c r="J282" s="104"/>
      <c r="K282" s="104"/>
      <c r="L282" s="104"/>
      <c r="M282" s="106"/>
    </row>
    <row r="283" spans="1:13" ht="12.75">
      <c r="A283" s="122"/>
      <c r="B283" s="102"/>
      <c r="C283" s="102" t="s">
        <v>312</v>
      </c>
      <c r="D283" s="103">
        <v>420</v>
      </c>
      <c r="E283" s="103">
        <f>D283*0.686969226</f>
        <v>288.52707492</v>
      </c>
      <c r="F283" s="103">
        <f>D283*0.313030773</f>
        <v>131.47292466</v>
      </c>
      <c r="G283" s="103">
        <f>D283</f>
        <v>420</v>
      </c>
      <c r="H283" s="104">
        <v>131.48766917999998</v>
      </c>
      <c r="I283" s="104">
        <f>E283*0.1</f>
        <v>28.852707492000004</v>
      </c>
      <c r="J283" s="103">
        <f>G283*0.1</f>
        <v>42</v>
      </c>
      <c r="K283" s="103">
        <f>F283*0.2</f>
        <v>26.294584932</v>
      </c>
      <c r="L283" s="137"/>
      <c r="M283" s="107">
        <f>H283+J283</f>
        <v>173.48766917999998</v>
      </c>
    </row>
    <row r="284" spans="1:13" ht="12.75">
      <c r="A284" s="122"/>
      <c r="B284" s="102"/>
      <c r="C284" s="102"/>
      <c r="D284" s="103"/>
      <c r="E284" s="103"/>
      <c r="F284" s="103"/>
      <c r="G284" s="103"/>
      <c r="H284" s="104"/>
      <c r="I284" s="104"/>
      <c r="J284" s="104"/>
      <c r="K284" s="104"/>
      <c r="L284" s="104"/>
      <c r="M284" s="106"/>
    </row>
    <row r="285" spans="1:13" ht="12.75">
      <c r="A285" s="122" t="s">
        <v>460</v>
      </c>
      <c r="B285" t="s">
        <v>334</v>
      </c>
      <c r="C285" s="121" t="s">
        <v>283</v>
      </c>
      <c r="D285" s="103"/>
      <c r="E285" s="103"/>
      <c r="F285" s="103"/>
      <c r="G285" s="103"/>
      <c r="H285" s="104"/>
      <c r="I285" s="104"/>
      <c r="J285" s="104"/>
      <c r="K285" s="104"/>
      <c r="L285" s="104"/>
      <c r="M285" s="106"/>
    </row>
    <row r="286" spans="1:13" ht="12.75">
      <c r="A286" s="122"/>
      <c r="B286" s="102"/>
      <c r="C286" s="102" t="s">
        <v>207</v>
      </c>
      <c r="D286" s="103"/>
      <c r="E286" s="103"/>
      <c r="F286" s="103"/>
      <c r="G286" s="103"/>
      <c r="H286" s="104"/>
      <c r="I286" s="104"/>
      <c r="J286" s="104"/>
      <c r="K286" s="104"/>
      <c r="L286" s="104"/>
      <c r="M286" s="106"/>
    </row>
    <row r="287" spans="1:13" ht="12.75">
      <c r="A287" s="122"/>
      <c r="B287" s="102"/>
      <c r="C287" s="102" t="s">
        <v>335</v>
      </c>
      <c r="D287" s="103"/>
      <c r="E287" s="103"/>
      <c r="F287" s="103"/>
      <c r="G287" s="103"/>
      <c r="H287" s="104"/>
      <c r="I287" s="104"/>
      <c r="J287" s="104"/>
      <c r="K287" s="104"/>
      <c r="L287" s="104"/>
      <c r="M287" s="106"/>
    </row>
    <row r="288" spans="1:13" ht="12.75">
      <c r="A288" s="122"/>
      <c r="B288" s="102"/>
      <c r="C288" s="102" t="s">
        <v>308</v>
      </c>
      <c r="D288" s="103"/>
      <c r="E288" s="103"/>
      <c r="F288" s="103"/>
      <c r="G288" s="103"/>
      <c r="H288" s="104"/>
      <c r="I288" s="104"/>
      <c r="J288" s="104"/>
      <c r="K288" s="104"/>
      <c r="L288" s="104"/>
      <c r="M288" s="106"/>
    </row>
    <row r="289" spans="1:13" ht="12.75">
      <c r="A289" s="122"/>
      <c r="B289" s="102"/>
      <c r="C289" s="102" t="s">
        <v>311</v>
      </c>
      <c r="D289" s="103"/>
      <c r="E289" s="103"/>
      <c r="F289" s="103"/>
      <c r="G289" s="103"/>
      <c r="H289" s="104"/>
      <c r="I289" s="104"/>
      <c r="J289" s="104"/>
      <c r="K289" s="104"/>
      <c r="L289" s="104"/>
      <c r="M289" s="106"/>
    </row>
    <row r="290" spans="1:13" ht="12.75">
      <c r="A290" s="122"/>
      <c r="B290" s="102"/>
      <c r="C290" s="102" t="s">
        <v>268</v>
      </c>
      <c r="D290" s="103"/>
      <c r="E290" s="103"/>
      <c r="F290" s="103"/>
      <c r="G290" s="103"/>
      <c r="H290" s="104"/>
      <c r="I290" s="104"/>
      <c r="J290" s="104"/>
      <c r="K290" s="104"/>
      <c r="L290" s="104"/>
      <c r="M290" s="106"/>
    </row>
    <row r="291" spans="1:13" ht="12.75">
      <c r="A291" s="122"/>
      <c r="B291" s="102"/>
      <c r="C291" s="102" t="s">
        <v>312</v>
      </c>
      <c r="D291" s="103">
        <v>420</v>
      </c>
      <c r="E291" s="103">
        <f>D291*0.686969226</f>
        <v>288.52707492</v>
      </c>
      <c r="F291" s="103">
        <f>D291*0.313030773</f>
        <v>131.47292466</v>
      </c>
      <c r="G291" s="103">
        <f>D291</f>
        <v>420</v>
      </c>
      <c r="H291" s="104">
        <v>131.48766917999998</v>
      </c>
      <c r="I291" s="104">
        <f>E291*0.1</f>
        <v>28.852707492000004</v>
      </c>
      <c r="J291" s="103">
        <f>G291*0.1</f>
        <v>42</v>
      </c>
      <c r="K291" s="103">
        <f>F291*0.2</f>
        <v>26.294584932</v>
      </c>
      <c r="L291" s="137"/>
      <c r="M291" s="107">
        <f>H291+J291</f>
        <v>173.48766917999998</v>
      </c>
    </row>
    <row r="292" spans="1:13" ht="12.75">
      <c r="A292" s="122"/>
      <c r="B292" s="102"/>
      <c r="C292" s="102"/>
      <c r="D292" s="103"/>
      <c r="E292" s="103"/>
      <c r="F292" s="103"/>
      <c r="G292" s="103"/>
      <c r="H292" s="104"/>
      <c r="I292" s="104"/>
      <c r="J292" s="104"/>
      <c r="K292" s="104"/>
      <c r="L292" s="104"/>
      <c r="M292" s="106"/>
    </row>
    <row r="293" spans="1:13" ht="12.75">
      <c r="A293" s="122" t="s">
        <v>461</v>
      </c>
      <c r="B293" t="s">
        <v>330</v>
      </c>
      <c r="C293" s="121" t="s">
        <v>283</v>
      </c>
      <c r="D293" s="103"/>
      <c r="E293" s="103"/>
      <c r="F293" s="103"/>
      <c r="G293" s="103"/>
      <c r="H293" s="104"/>
      <c r="I293" s="104"/>
      <c r="J293" s="104"/>
      <c r="K293" s="104"/>
      <c r="L293" s="104"/>
      <c r="M293" s="106"/>
    </row>
    <row r="294" spans="1:13" ht="12.75">
      <c r="A294" s="122"/>
      <c r="B294" s="102"/>
      <c r="C294" s="102" t="s">
        <v>207</v>
      </c>
      <c r="D294" s="103"/>
      <c r="E294" s="103"/>
      <c r="F294" s="103"/>
      <c r="G294" s="103"/>
      <c r="H294" s="104"/>
      <c r="I294" s="104"/>
      <c r="J294" s="104"/>
      <c r="K294" s="104"/>
      <c r="L294" s="104"/>
      <c r="M294" s="106"/>
    </row>
    <row r="295" spans="1:13" ht="12.75">
      <c r="A295" s="122"/>
      <c r="B295" s="102"/>
      <c r="C295" s="102" t="s">
        <v>338</v>
      </c>
      <c r="D295" s="103"/>
      <c r="E295" s="103"/>
      <c r="F295" s="103"/>
      <c r="G295" s="103"/>
      <c r="H295" s="104"/>
      <c r="I295" s="104"/>
      <c r="J295" s="104"/>
      <c r="K295" s="104"/>
      <c r="L295" s="104"/>
      <c r="M295" s="106"/>
    </row>
    <row r="296" spans="1:13" ht="12.75">
      <c r="A296" s="122"/>
      <c r="B296" s="102"/>
      <c r="C296" s="102" t="s">
        <v>308</v>
      </c>
      <c r="D296" s="103"/>
      <c r="E296" s="103"/>
      <c r="F296" s="103"/>
      <c r="G296" s="103"/>
      <c r="H296" s="104"/>
      <c r="I296" s="104"/>
      <c r="J296" s="104"/>
      <c r="K296" s="104"/>
      <c r="L296" s="104"/>
      <c r="M296" s="106"/>
    </row>
    <row r="297" spans="1:13" ht="12.75">
      <c r="A297" s="122"/>
      <c r="B297" s="102"/>
      <c r="C297" s="102" t="s">
        <v>311</v>
      </c>
      <c r="D297" s="103"/>
      <c r="E297" s="103"/>
      <c r="F297" s="103"/>
      <c r="G297" s="103"/>
      <c r="H297" s="104"/>
      <c r="I297" s="104"/>
      <c r="J297" s="104"/>
      <c r="K297" s="104"/>
      <c r="L297" s="104"/>
      <c r="M297" s="106"/>
    </row>
    <row r="298" spans="1:13" ht="12.75">
      <c r="A298" s="122"/>
      <c r="B298" s="102"/>
      <c r="C298" s="102" t="s">
        <v>268</v>
      </c>
      <c r="D298" s="103"/>
      <c r="E298" s="103"/>
      <c r="F298" s="103"/>
      <c r="G298" s="103"/>
      <c r="H298" s="104"/>
      <c r="I298" s="104"/>
      <c r="J298" s="104"/>
      <c r="K298" s="104"/>
      <c r="L298" s="104"/>
      <c r="M298" s="106"/>
    </row>
    <row r="299" spans="1:13" ht="12.75">
      <c r="A299" s="122"/>
      <c r="B299" s="102"/>
      <c r="C299" s="102" t="s">
        <v>312</v>
      </c>
      <c r="D299" s="103">
        <v>420</v>
      </c>
      <c r="E299" s="103">
        <f>D299*0.686969226</f>
        <v>288.52707492</v>
      </c>
      <c r="F299" s="103">
        <f>D299*0.313030773</f>
        <v>131.47292466</v>
      </c>
      <c r="G299" s="103">
        <f>D299</f>
        <v>420</v>
      </c>
      <c r="H299" s="104">
        <v>131.48766917999998</v>
      </c>
      <c r="I299" s="104">
        <f>E299*0.1</f>
        <v>28.852707492000004</v>
      </c>
      <c r="J299" s="103">
        <f>G299*0.1</f>
        <v>42</v>
      </c>
      <c r="K299" s="103">
        <f>F299*0.2</f>
        <v>26.294584932</v>
      </c>
      <c r="L299" s="137"/>
      <c r="M299" s="107">
        <f>H299+J299</f>
        <v>173.48766917999998</v>
      </c>
    </row>
    <row r="300" spans="1:13" ht="12.75">
      <c r="A300" s="122"/>
      <c r="B300" s="102"/>
      <c r="C300" s="102"/>
      <c r="D300" s="103"/>
      <c r="E300" s="103"/>
      <c r="F300" s="103"/>
      <c r="G300" s="103"/>
      <c r="H300" s="104"/>
      <c r="I300" s="104"/>
      <c r="J300" s="104"/>
      <c r="K300" s="104"/>
      <c r="L300" s="104"/>
      <c r="M300" s="106"/>
    </row>
    <row r="301" spans="1:13" ht="12.75">
      <c r="A301" s="122" t="s">
        <v>465</v>
      </c>
      <c r="B301" t="s">
        <v>331</v>
      </c>
      <c r="C301" s="121" t="s">
        <v>283</v>
      </c>
      <c r="D301" s="164"/>
      <c r="E301" s="103"/>
      <c r="F301" s="137"/>
      <c r="G301" s="103"/>
      <c r="H301" s="104"/>
      <c r="I301" s="104"/>
      <c r="J301" s="104"/>
      <c r="K301" s="104"/>
      <c r="L301" s="104"/>
      <c r="M301" s="106"/>
    </row>
    <row r="302" spans="1:13" ht="12.75">
      <c r="A302" s="122"/>
      <c r="B302" s="102"/>
      <c r="C302" s="102" t="s">
        <v>207</v>
      </c>
      <c r="D302" s="164"/>
      <c r="E302" s="103"/>
      <c r="F302" s="137"/>
      <c r="G302" s="103"/>
      <c r="H302" s="104"/>
      <c r="I302" s="104"/>
      <c r="J302" s="104"/>
      <c r="K302" s="104"/>
      <c r="L302" s="104"/>
      <c r="M302" s="106"/>
    </row>
    <row r="303" spans="1:13" ht="12.75">
      <c r="A303" s="122"/>
      <c r="B303" s="102"/>
      <c r="C303" s="102" t="s">
        <v>339</v>
      </c>
      <c r="D303" s="164"/>
      <c r="E303" s="103"/>
      <c r="F303" s="137"/>
      <c r="G303" s="103"/>
      <c r="H303" s="104"/>
      <c r="I303" s="104"/>
      <c r="J303" s="104"/>
      <c r="K303" s="104"/>
      <c r="L303" s="104"/>
      <c r="M303" s="106"/>
    </row>
    <row r="304" spans="1:13" ht="12.75">
      <c r="A304" s="122"/>
      <c r="B304" s="102"/>
      <c r="C304" s="102" t="s">
        <v>308</v>
      </c>
      <c r="D304" s="164"/>
      <c r="E304" s="103"/>
      <c r="F304" s="137"/>
      <c r="G304" s="103"/>
      <c r="H304" s="104"/>
      <c r="I304" s="104"/>
      <c r="J304" s="104"/>
      <c r="K304" s="104"/>
      <c r="L304" s="104"/>
      <c r="M304" s="106"/>
    </row>
    <row r="305" spans="1:13" ht="12.75">
      <c r="A305" s="122"/>
      <c r="B305" s="102"/>
      <c r="C305" s="102" t="s">
        <v>311</v>
      </c>
      <c r="D305" s="164"/>
      <c r="E305" s="103"/>
      <c r="F305" s="137"/>
      <c r="G305" s="103"/>
      <c r="H305" s="104"/>
      <c r="I305" s="104"/>
      <c r="J305" s="104"/>
      <c r="K305" s="104"/>
      <c r="L305" s="104"/>
      <c r="M305" s="106"/>
    </row>
    <row r="306" spans="1:13" ht="12.75">
      <c r="A306" s="122"/>
      <c r="B306" s="102"/>
      <c r="C306" s="102" t="s">
        <v>268</v>
      </c>
      <c r="D306" s="164"/>
      <c r="E306" s="103"/>
      <c r="F306" s="137"/>
      <c r="G306" s="103"/>
      <c r="H306" s="104"/>
      <c r="I306" s="104"/>
      <c r="J306" s="104"/>
      <c r="K306" s="104"/>
      <c r="L306" s="104"/>
      <c r="M306" s="106"/>
    </row>
    <row r="307" spans="1:13" ht="12.75">
      <c r="A307" s="122"/>
      <c r="B307" s="102"/>
      <c r="C307" s="102" t="s">
        <v>312</v>
      </c>
      <c r="D307" s="164">
        <v>420</v>
      </c>
      <c r="E307" s="103">
        <f>D307*0.686969226</f>
        <v>288.52707492</v>
      </c>
      <c r="F307" s="137">
        <f>D307*0.313030773</f>
        <v>131.47292466</v>
      </c>
      <c r="G307" s="103">
        <f>D307</f>
        <v>420</v>
      </c>
      <c r="H307" s="104">
        <v>131.48766917999998</v>
      </c>
      <c r="I307" s="104">
        <f>E307*0.1</f>
        <v>28.852707492000004</v>
      </c>
      <c r="J307" s="103">
        <f>G307*0.1</f>
        <v>42</v>
      </c>
      <c r="K307" s="103">
        <f>F307*0.2</f>
        <v>26.294584932</v>
      </c>
      <c r="L307" s="137"/>
      <c r="M307" s="107">
        <f>H307+J307</f>
        <v>173.48766917999998</v>
      </c>
    </row>
    <row r="308" spans="1:13" ht="12.75">
      <c r="A308" s="122"/>
      <c r="B308" s="102"/>
      <c r="C308" s="102"/>
      <c r="D308" s="164"/>
      <c r="E308" s="103"/>
      <c r="F308" s="137"/>
      <c r="G308" s="103"/>
      <c r="H308" s="104"/>
      <c r="I308" s="104"/>
      <c r="J308" s="104"/>
      <c r="K308" s="104"/>
      <c r="L308" s="104"/>
      <c r="M308" s="106"/>
    </row>
    <row r="309" spans="1:13" ht="12.75">
      <c r="A309" s="122"/>
      <c r="B309" s="102"/>
      <c r="C309" s="102"/>
      <c r="D309" s="164"/>
      <c r="E309" s="103"/>
      <c r="F309" s="137"/>
      <c r="G309" s="103"/>
      <c r="H309" s="104"/>
      <c r="I309" s="104"/>
      <c r="J309" s="103"/>
      <c r="K309" s="103"/>
      <c r="L309" s="104"/>
      <c r="M309" s="107"/>
    </row>
    <row r="310" spans="1:13" ht="12.75">
      <c r="A310" s="122"/>
      <c r="B310" s="102"/>
      <c r="C310" s="121"/>
      <c r="D310" s="112"/>
      <c r="E310" s="124"/>
      <c r="F310" s="112"/>
      <c r="G310" s="103"/>
      <c r="H310" s="104"/>
      <c r="I310" s="104"/>
      <c r="J310" s="104"/>
      <c r="K310" s="104"/>
      <c r="L310" s="104"/>
      <c r="M310" s="106"/>
    </row>
    <row r="311" spans="1:13" ht="12.75">
      <c r="A311" s="122"/>
      <c r="B311" s="102"/>
      <c r="C311" s="102"/>
      <c r="D311" s="112"/>
      <c r="E311" s="124"/>
      <c r="F311" s="112"/>
      <c r="G311" s="103"/>
      <c r="H311" s="104"/>
      <c r="I311" s="104"/>
      <c r="J311" s="104"/>
      <c r="K311" s="104"/>
      <c r="L311" s="104"/>
      <c r="M311" s="106"/>
    </row>
    <row r="312" spans="1:13" ht="12.75">
      <c r="A312" s="122"/>
      <c r="B312" s="102"/>
      <c r="C312" s="102"/>
      <c r="D312" s="112"/>
      <c r="E312" s="124"/>
      <c r="F312" s="112"/>
      <c r="G312" s="103"/>
      <c r="H312" s="104"/>
      <c r="I312" s="104"/>
      <c r="J312" s="104"/>
      <c r="K312" s="104"/>
      <c r="L312" s="104"/>
      <c r="M312" s="106"/>
    </row>
    <row r="313" spans="1:13" ht="12.75">
      <c r="A313" s="122"/>
      <c r="B313" s="102"/>
      <c r="C313" s="102"/>
      <c r="D313" s="112"/>
      <c r="E313" s="124"/>
      <c r="F313" s="112"/>
      <c r="G313" s="103"/>
      <c r="H313" s="104"/>
      <c r="I313" s="104"/>
      <c r="J313" s="104"/>
      <c r="K313" s="104"/>
      <c r="L313" s="104"/>
      <c r="M313" s="106"/>
    </row>
    <row r="314" spans="1:13" ht="12.75">
      <c r="A314" s="122"/>
      <c r="B314" s="102"/>
      <c r="C314" s="102"/>
      <c r="D314" s="112"/>
      <c r="E314" s="124"/>
      <c r="F314" s="112"/>
      <c r="G314" s="103"/>
      <c r="H314" s="104"/>
      <c r="I314" s="104"/>
      <c r="J314" s="104"/>
      <c r="K314" s="104"/>
      <c r="L314" s="104"/>
      <c r="M314" s="106"/>
    </row>
    <row r="315" spans="1:13" ht="12.75">
      <c r="A315" s="122"/>
      <c r="B315" s="102"/>
      <c r="C315" s="102"/>
      <c r="D315" s="112"/>
      <c r="E315" s="124"/>
      <c r="F315" s="112"/>
      <c r="G315" s="126"/>
      <c r="H315" s="104"/>
      <c r="I315" s="104"/>
      <c r="J315" s="126"/>
      <c r="K315" s="126"/>
      <c r="L315" s="104"/>
      <c r="M315" s="127"/>
    </row>
    <row r="316" spans="1:13" ht="12.75">
      <c r="A316" s="128"/>
      <c r="B316" s="114"/>
      <c r="C316" s="114"/>
      <c r="D316" s="129"/>
      <c r="E316" s="109"/>
      <c r="F316" s="129"/>
      <c r="G316" s="110"/>
      <c r="H316" s="130"/>
      <c r="I316" s="130"/>
      <c r="J316" s="130"/>
      <c r="K316" s="130"/>
      <c r="L316" s="130"/>
      <c r="M316" s="131"/>
    </row>
    <row r="317" spans="1:13" ht="12.75">
      <c r="A317" s="132"/>
      <c r="B317" s="133"/>
      <c r="C317" s="133"/>
      <c r="D317" s="134"/>
      <c r="E317" s="134"/>
      <c r="F317" s="134"/>
      <c r="G317" s="134"/>
      <c r="H317" s="135"/>
      <c r="I317" s="135"/>
      <c r="J317" s="136"/>
      <c r="K317" s="136"/>
      <c r="L317" s="136"/>
      <c r="M317" s="136"/>
    </row>
    <row r="318" spans="1:13" ht="12.75">
      <c r="A318" s="82"/>
      <c r="B318" s="83"/>
      <c r="C318" s="83"/>
      <c r="D318" s="78"/>
      <c r="E318" s="78"/>
      <c r="F318" s="78"/>
      <c r="G318" s="78"/>
      <c r="H318" s="80"/>
      <c r="I318" s="80"/>
      <c r="J318" s="81"/>
      <c r="K318" s="81"/>
      <c r="L318" s="81"/>
      <c r="M318" s="81"/>
    </row>
    <row r="319" spans="1:13" ht="12.75">
      <c r="A319" s="82"/>
      <c r="B319" s="83"/>
      <c r="C319" s="83"/>
      <c r="D319" s="78"/>
      <c r="E319" s="78"/>
      <c r="F319" s="78"/>
      <c r="G319" s="78"/>
      <c r="H319" s="80"/>
      <c r="I319" s="80"/>
      <c r="J319" s="81"/>
      <c r="K319" s="81"/>
      <c r="L319" s="81"/>
      <c r="M319" s="81"/>
    </row>
    <row r="320" spans="1:13" ht="12.75">
      <c r="A320" s="82"/>
      <c r="B320" s="83"/>
      <c r="C320" s="83"/>
      <c r="D320" s="78"/>
      <c r="E320" s="78"/>
      <c r="F320" s="78"/>
      <c r="G320" s="78"/>
      <c r="H320" s="80"/>
      <c r="I320" s="80"/>
      <c r="J320" s="81"/>
      <c r="K320" s="81"/>
      <c r="L320" s="81"/>
      <c r="M320" s="81"/>
    </row>
    <row r="321" spans="1:13" ht="12.75">
      <c r="A321" s="76" t="s">
        <v>0</v>
      </c>
      <c r="B321" s="77"/>
      <c r="C321" s="77"/>
      <c r="D321" s="112"/>
      <c r="E321" s="112"/>
      <c r="F321" s="112"/>
      <c r="G321" s="112"/>
      <c r="J321" s="79" t="s">
        <v>1</v>
      </c>
      <c r="K321" s="79"/>
      <c r="L321" s="79"/>
      <c r="M321" s="79"/>
    </row>
    <row r="322" spans="1:13" ht="12.75">
      <c r="A322" s="76" t="s">
        <v>2</v>
      </c>
      <c r="B322" s="77"/>
      <c r="C322" s="77"/>
      <c r="D322" s="112"/>
      <c r="E322" s="112"/>
      <c r="F322" s="112"/>
      <c r="G322" s="112"/>
      <c r="J322" s="79" t="s">
        <v>3</v>
      </c>
      <c r="K322" s="79"/>
      <c r="L322" s="79"/>
      <c r="M322" s="79"/>
    </row>
    <row r="323" spans="1:13" ht="12.75">
      <c r="A323" s="76" t="s">
        <v>4</v>
      </c>
      <c r="B323" s="77"/>
      <c r="C323" s="77"/>
      <c r="D323" s="78"/>
      <c r="E323" s="78"/>
      <c r="F323" s="78"/>
      <c r="G323" s="80"/>
      <c r="H323" s="80"/>
      <c r="I323" s="80"/>
      <c r="J323" s="81"/>
      <c r="K323" s="81"/>
      <c r="L323" s="80"/>
      <c r="M323" s="81"/>
    </row>
    <row r="324" spans="1:13" ht="20.25">
      <c r="A324" s="211" t="s">
        <v>479</v>
      </c>
      <c r="B324" s="211"/>
      <c r="C324" s="211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</row>
    <row r="325" spans="1:13" ht="12.75">
      <c r="A325" s="82"/>
      <c r="B325" s="83"/>
      <c r="C325" s="83"/>
      <c r="D325" s="78"/>
      <c r="E325" s="78"/>
      <c r="F325" s="78"/>
      <c r="G325" s="80"/>
      <c r="H325" s="80"/>
      <c r="I325" s="80"/>
      <c r="J325" s="81"/>
      <c r="K325" s="81"/>
      <c r="L325" s="80"/>
      <c r="M325" s="81"/>
    </row>
    <row r="326" spans="1:13" ht="12.75">
      <c r="A326" s="84"/>
      <c r="B326" s="83"/>
      <c r="C326" s="83"/>
      <c r="D326" s="78"/>
      <c r="E326" s="78"/>
      <c r="F326" s="78"/>
      <c r="G326" s="80"/>
      <c r="H326" s="80"/>
      <c r="I326" s="80"/>
      <c r="J326" s="81"/>
      <c r="K326" s="81"/>
      <c r="L326" s="80"/>
      <c r="M326" s="81"/>
    </row>
    <row r="327" spans="1:13" ht="12.75">
      <c r="A327" s="22" t="s">
        <v>317</v>
      </c>
      <c r="B327" s="85"/>
      <c r="C327" s="85"/>
      <c r="D327" s="86"/>
      <c r="E327" s="86"/>
      <c r="F327" s="86"/>
      <c r="G327" s="85"/>
      <c r="H327" s="85"/>
      <c r="I327" s="85"/>
      <c r="J327" s="85"/>
      <c r="K327" s="85"/>
      <c r="L327" s="80"/>
      <c r="M327" s="81"/>
    </row>
    <row r="328" spans="1:13" ht="12.75">
      <c r="A328" s="82"/>
      <c r="B328" s="83"/>
      <c r="C328" s="83"/>
      <c r="D328" s="78"/>
      <c r="E328" s="78"/>
      <c r="F328" s="78"/>
      <c r="G328" s="80"/>
      <c r="H328" s="80"/>
      <c r="I328" s="80"/>
      <c r="J328" s="81"/>
      <c r="K328" s="81"/>
      <c r="L328" s="80"/>
      <c r="M328" s="81"/>
    </row>
    <row r="329" spans="1:13" ht="12.75">
      <c r="A329" s="115"/>
      <c r="B329" s="116"/>
      <c r="C329" s="116"/>
      <c r="D329" s="117"/>
      <c r="E329" s="117"/>
      <c r="F329" s="117"/>
      <c r="G329" s="118"/>
      <c r="H329" s="118"/>
      <c r="I329" s="118"/>
      <c r="J329" s="119"/>
      <c r="K329" s="119"/>
      <c r="L329" s="118"/>
      <c r="M329" s="119"/>
    </row>
    <row r="330" spans="1:13" ht="12.75">
      <c r="A330" s="88"/>
      <c r="B330" s="89"/>
      <c r="C330" s="89"/>
      <c r="D330" s="90" t="s">
        <v>5</v>
      </c>
      <c r="E330" s="90" t="s">
        <v>5</v>
      </c>
      <c r="F330" s="90" t="s">
        <v>323</v>
      </c>
      <c r="G330" s="89" t="s">
        <v>6</v>
      </c>
      <c r="H330" s="89" t="s">
        <v>265</v>
      </c>
      <c r="I330" s="90" t="s">
        <v>323</v>
      </c>
      <c r="J330" s="89" t="s">
        <v>8</v>
      </c>
      <c r="K330" s="90" t="s">
        <v>323</v>
      </c>
      <c r="L330" s="89" t="s">
        <v>266</v>
      </c>
      <c r="M330" s="89" t="s">
        <v>265</v>
      </c>
    </row>
    <row r="331" spans="1:13" ht="12.75">
      <c r="A331" s="92" t="s">
        <v>9</v>
      </c>
      <c r="B331" s="93" t="s">
        <v>10</v>
      </c>
      <c r="C331" s="93" t="s">
        <v>11</v>
      </c>
      <c r="D331" s="94" t="s">
        <v>12</v>
      </c>
      <c r="E331" s="94" t="s">
        <v>13</v>
      </c>
      <c r="F331" s="94" t="s">
        <v>321</v>
      </c>
      <c r="G331" s="93" t="s">
        <v>13</v>
      </c>
      <c r="H331" s="93" t="s">
        <v>14</v>
      </c>
      <c r="I331" s="94" t="s">
        <v>320</v>
      </c>
      <c r="J331" s="93" t="s">
        <v>15</v>
      </c>
      <c r="K331" s="93">
        <v>2005</v>
      </c>
      <c r="L331" s="93" t="s">
        <v>267</v>
      </c>
      <c r="M331" s="93" t="s">
        <v>14</v>
      </c>
    </row>
    <row r="332" spans="1:13" ht="12.75">
      <c r="A332" s="96"/>
      <c r="B332" s="97"/>
      <c r="C332" s="97"/>
      <c r="D332" s="98" t="s">
        <v>16</v>
      </c>
      <c r="E332" s="98"/>
      <c r="F332" s="98"/>
      <c r="G332" s="97">
        <v>2007</v>
      </c>
      <c r="H332" s="97">
        <v>2006</v>
      </c>
      <c r="I332" s="97">
        <v>2006</v>
      </c>
      <c r="J332" s="97">
        <v>2007</v>
      </c>
      <c r="K332" s="97">
        <v>2006</v>
      </c>
      <c r="L332" s="97"/>
      <c r="M332" s="97">
        <v>2007</v>
      </c>
    </row>
    <row r="333" spans="1:13" ht="12.75">
      <c r="A333" s="120" t="s">
        <v>466</v>
      </c>
      <c r="B333" t="s">
        <v>328</v>
      </c>
      <c r="C333" s="121" t="s">
        <v>283</v>
      </c>
      <c r="D333" s="164"/>
      <c r="E333" s="100"/>
      <c r="F333" s="78"/>
      <c r="G333" s="100"/>
      <c r="H333" s="81"/>
      <c r="I333" s="200"/>
      <c r="J333" s="200"/>
      <c r="K333" s="200"/>
      <c r="L333" s="143"/>
      <c r="M333" s="106"/>
    </row>
    <row r="334" spans="1:13" ht="12.75">
      <c r="A334" s="122"/>
      <c r="B334" s="102"/>
      <c r="C334" s="102" t="s">
        <v>207</v>
      </c>
      <c r="D334" s="164"/>
      <c r="E334" s="103"/>
      <c r="F334" s="78"/>
      <c r="G334" s="103"/>
      <c r="H334" s="81"/>
      <c r="I334" s="104"/>
      <c r="J334" s="104"/>
      <c r="K334" s="104"/>
      <c r="L334" s="143"/>
      <c r="M334" s="106"/>
    </row>
    <row r="335" spans="1:13" ht="12.75">
      <c r="A335" s="122"/>
      <c r="B335" s="102"/>
      <c r="C335" s="102" t="s">
        <v>329</v>
      </c>
      <c r="D335" s="164"/>
      <c r="E335" s="103"/>
      <c r="F335" s="78"/>
      <c r="G335" s="103"/>
      <c r="H335" s="81"/>
      <c r="I335" s="104"/>
      <c r="J335" s="104"/>
      <c r="K335" s="104"/>
      <c r="L335" s="143"/>
      <c r="M335" s="106"/>
    </row>
    <row r="336" spans="1:13" ht="12.75">
      <c r="A336" s="122"/>
      <c r="B336" s="102"/>
      <c r="C336" s="102" t="s">
        <v>308</v>
      </c>
      <c r="D336" s="164"/>
      <c r="E336" s="103"/>
      <c r="F336" s="78"/>
      <c r="G336" s="103"/>
      <c r="H336" s="81"/>
      <c r="I336" s="104"/>
      <c r="J336" s="104"/>
      <c r="K336" s="104"/>
      <c r="L336" s="143"/>
      <c r="M336" s="106"/>
    </row>
    <row r="337" spans="1:13" ht="12.75">
      <c r="A337" s="122"/>
      <c r="B337" s="102"/>
      <c r="C337" s="102" t="s">
        <v>311</v>
      </c>
      <c r="D337" s="164"/>
      <c r="E337" s="103"/>
      <c r="F337" s="78"/>
      <c r="G337" s="103"/>
      <c r="H337" s="81"/>
      <c r="I337" s="104"/>
      <c r="J337" s="104"/>
      <c r="K337" s="104"/>
      <c r="L337" s="143"/>
      <c r="M337" s="106"/>
    </row>
    <row r="338" spans="1:13" ht="12.75">
      <c r="A338" s="122"/>
      <c r="B338" s="102"/>
      <c r="C338" s="102" t="s">
        <v>268</v>
      </c>
      <c r="D338" s="164"/>
      <c r="E338" s="103"/>
      <c r="F338" s="78"/>
      <c r="G338" s="103"/>
      <c r="H338" s="81"/>
      <c r="I338" s="104"/>
      <c r="J338" s="104"/>
      <c r="K338" s="104"/>
      <c r="L338" s="143"/>
      <c r="M338" s="106"/>
    </row>
    <row r="339" spans="1:13" ht="12.75">
      <c r="A339" s="122"/>
      <c r="B339" s="102"/>
      <c r="C339" s="102" t="s">
        <v>312</v>
      </c>
      <c r="D339" s="164">
        <v>420</v>
      </c>
      <c r="E339" s="103">
        <f>D339*0.686969226</f>
        <v>288.52707492</v>
      </c>
      <c r="F339" s="78">
        <f>D339*0.313030773</f>
        <v>131.47292466</v>
      </c>
      <c r="G339" s="103">
        <f>D339</f>
        <v>420</v>
      </c>
      <c r="H339" s="81">
        <v>131.48766917999998</v>
      </c>
      <c r="I339" s="104">
        <f>E339*0.1</f>
        <v>28.852707492000004</v>
      </c>
      <c r="J339" s="103">
        <f>G339*0.1</f>
        <v>42</v>
      </c>
      <c r="K339" s="103">
        <f>F339*0.2</f>
        <v>26.294584932</v>
      </c>
      <c r="L339" s="137"/>
      <c r="M339" s="107">
        <f>H339+J339</f>
        <v>173.48766917999998</v>
      </c>
    </row>
    <row r="340" spans="1:13" ht="12.75">
      <c r="A340" s="122"/>
      <c r="B340" s="102"/>
      <c r="C340" s="102"/>
      <c r="D340" s="164"/>
      <c r="E340" s="103"/>
      <c r="F340" s="78"/>
      <c r="G340" s="103"/>
      <c r="H340" s="81"/>
      <c r="I340" s="104"/>
      <c r="J340" s="104"/>
      <c r="K340" s="104"/>
      <c r="L340" s="81"/>
      <c r="M340" s="177"/>
    </row>
    <row r="341" spans="1:13" ht="12.75">
      <c r="A341" s="122" t="s">
        <v>467</v>
      </c>
      <c r="B341" t="s">
        <v>326</v>
      </c>
      <c r="C341" s="121" t="s">
        <v>283</v>
      </c>
      <c r="D341" s="164"/>
      <c r="E341" s="103"/>
      <c r="F341" s="78"/>
      <c r="G341" s="103"/>
      <c r="H341" s="81"/>
      <c r="I341" s="104"/>
      <c r="J341" s="104"/>
      <c r="K341" s="104"/>
      <c r="L341" s="81"/>
      <c r="M341" s="177"/>
    </row>
    <row r="342" spans="1:13" ht="12.75">
      <c r="A342" s="122"/>
      <c r="B342" s="102"/>
      <c r="C342" s="123" t="s">
        <v>207</v>
      </c>
      <c r="D342" s="176"/>
      <c r="E342" s="103"/>
      <c r="F342" s="78"/>
      <c r="G342" s="103"/>
      <c r="H342" s="81"/>
      <c r="I342" s="104"/>
      <c r="J342" s="104"/>
      <c r="K342" s="104"/>
      <c r="L342" s="81"/>
      <c r="M342" s="177"/>
    </row>
    <row r="343" spans="1:13" ht="12.75">
      <c r="A343" s="122"/>
      <c r="B343" s="102"/>
      <c r="C343" s="123" t="s">
        <v>327</v>
      </c>
      <c r="D343" s="176"/>
      <c r="E343" s="103"/>
      <c r="F343" s="78"/>
      <c r="G343" s="103"/>
      <c r="H343" s="81"/>
      <c r="I343" s="104"/>
      <c r="J343" s="104"/>
      <c r="K343" s="104"/>
      <c r="L343" s="81"/>
      <c r="M343" s="177"/>
    </row>
    <row r="344" spans="1:13" ht="12.75">
      <c r="A344" s="122"/>
      <c r="B344" s="102"/>
      <c r="C344" s="123" t="s">
        <v>308</v>
      </c>
      <c r="D344" s="176"/>
      <c r="E344" s="103"/>
      <c r="F344" s="78"/>
      <c r="G344" s="103"/>
      <c r="H344" s="81"/>
      <c r="I344" s="104"/>
      <c r="J344" s="104"/>
      <c r="K344" s="104"/>
      <c r="L344" s="81"/>
      <c r="M344" s="177"/>
    </row>
    <row r="345" spans="1:13" ht="12.75">
      <c r="A345" s="122"/>
      <c r="B345" s="102"/>
      <c r="C345" s="123" t="s">
        <v>311</v>
      </c>
      <c r="D345" s="176"/>
      <c r="E345" s="103"/>
      <c r="F345" s="78"/>
      <c r="G345" s="103"/>
      <c r="H345" s="81"/>
      <c r="I345" s="104"/>
      <c r="J345" s="104"/>
      <c r="K345" s="104"/>
      <c r="L345" s="81"/>
      <c r="M345" s="177"/>
    </row>
    <row r="346" spans="1:13" ht="12.75">
      <c r="A346" s="122"/>
      <c r="B346" s="102"/>
      <c r="C346" s="123" t="s">
        <v>268</v>
      </c>
      <c r="D346" s="176"/>
      <c r="E346" s="103"/>
      <c r="F346" s="78"/>
      <c r="G346" s="103"/>
      <c r="H346" s="81"/>
      <c r="I346" s="104"/>
      <c r="J346" s="104"/>
      <c r="K346" s="104"/>
      <c r="L346" s="81"/>
      <c r="M346" s="177"/>
    </row>
    <row r="347" spans="1:13" ht="12.75">
      <c r="A347" s="122"/>
      <c r="B347" s="102"/>
      <c r="C347" s="123" t="s">
        <v>312</v>
      </c>
      <c r="D347" s="176">
        <v>420</v>
      </c>
      <c r="E347" s="103">
        <f>D347*0.686969226</f>
        <v>288.52707492</v>
      </c>
      <c r="F347" s="78">
        <f>D347*0.313030773</f>
        <v>131.47292466</v>
      </c>
      <c r="G347" s="103">
        <f>D347</f>
        <v>420</v>
      </c>
      <c r="H347" s="81">
        <v>131.48766917999998</v>
      </c>
      <c r="I347" s="104">
        <f>E347*0.1</f>
        <v>28.852707492000004</v>
      </c>
      <c r="J347" s="103">
        <f>G347*0.1</f>
        <v>42</v>
      </c>
      <c r="K347" s="103">
        <f>F347*0.2</f>
        <v>26.294584932</v>
      </c>
      <c r="L347" s="137"/>
      <c r="M347" s="107">
        <f>H347+J347</f>
        <v>173.48766917999998</v>
      </c>
    </row>
    <row r="348" spans="1:13" ht="12.75">
      <c r="A348" s="122"/>
      <c r="B348" s="102"/>
      <c r="C348" s="123"/>
      <c r="D348" s="176"/>
      <c r="E348" s="103"/>
      <c r="F348" s="78"/>
      <c r="G348" s="103"/>
      <c r="H348" s="81"/>
      <c r="I348" s="104"/>
      <c r="J348" s="104"/>
      <c r="K348" s="104"/>
      <c r="L348" s="81"/>
      <c r="M348" s="177"/>
    </row>
    <row r="349" spans="1:13" ht="12.75">
      <c r="A349" s="122"/>
      <c r="B349" s="102"/>
      <c r="C349" s="162"/>
      <c r="D349" s="175"/>
      <c r="E349" s="124"/>
      <c r="F349" s="112"/>
      <c r="G349" s="124"/>
      <c r="H349" s="112"/>
      <c r="I349" s="124"/>
      <c r="J349" s="124"/>
      <c r="K349" s="124"/>
      <c r="L349" s="112"/>
      <c r="M349" s="178"/>
    </row>
    <row r="350" spans="1:13" ht="12.75">
      <c r="A350" s="122"/>
      <c r="B350" s="102"/>
      <c r="C350" s="162"/>
      <c r="D350" s="175"/>
      <c r="E350" s="124"/>
      <c r="F350" s="112"/>
      <c r="G350" s="124"/>
      <c r="H350" s="112"/>
      <c r="I350" s="124"/>
      <c r="J350" s="124"/>
      <c r="K350" s="124"/>
      <c r="L350" s="112"/>
      <c r="M350" s="178"/>
    </row>
    <row r="351" spans="1:13" ht="12.75">
      <c r="A351" s="122"/>
      <c r="B351" s="102"/>
      <c r="C351" s="162"/>
      <c r="D351" s="175"/>
      <c r="E351" s="124"/>
      <c r="F351" s="112"/>
      <c r="G351" s="124"/>
      <c r="H351" s="112"/>
      <c r="I351" s="124"/>
      <c r="J351" s="124"/>
      <c r="K351" s="124"/>
      <c r="L351" s="112"/>
      <c r="M351" s="178"/>
    </row>
    <row r="352" spans="1:13" ht="12.75">
      <c r="A352" s="122"/>
      <c r="B352" s="102"/>
      <c r="C352" s="162"/>
      <c r="D352" s="175"/>
      <c r="E352" s="124"/>
      <c r="F352" s="112"/>
      <c r="G352" s="124"/>
      <c r="H352" s="112"/>
      <c r="I352" s="124"/>
      <c r="J352" s="124"/>
      <c r="K352" s="124"/>
      <c r="L352" s="112"/>
      <c r="M352" s="178"/>
    </row>
    <row r="353" spans="1:13" ht="12.75">
      <c r="A353" s="122"/>
      <c r="B353" s="102"/>
      <c r="C353" s="162"/>
      <c r="D353" s="175"/>
      <c r="E353" s="124"/>
      <c r="F353" s="112"/>
      <c r="G353" s="124"/>
      <c r="H353" s="112"/>
      <c r="I353" s="124"/>
      <c r="J353" s="124"/>
      <c r="K353" s="124"/>
      <c r="L353" s="112"/>
      <c r="M353" s="178"/>
    </row>
    <row r="354" spans="1:13" ht="12.75">
      <c r="A354" s="122"/>
      <c r="B354" s="102"/>
      <c r="C354" s="162"/>
      <c r="D354" s="175"/>
      <c r="E354" s="124"/>
      <c r="F354" s="112"/>
      <c r="G354" s="124"/>
      <c r="H354" s="112"/>
      <c r="I354" s="124"/>
      <c r="J354" s="124"/>
      <c r="K354" s="124"/>
      <c r="L354" s="112"/>
      <c r="M354" s="178"/>
    </row>
    <row r="355" spans="1:13" ht="12.75">
      <c r="A355" s="122"/>
      <c r="B355" s="102"/>
      <c r="C355" s="162"/>
      <c r="D355" s="175"/>
      <c r="E355" s="124"/>
      <c r="F355" s="112"/>
      <c r="G355" s="124"/>
      <c r="H355" s="112"/>
      <c r="I355" s="124"/>
      <c r="J355" s="124"/>
      <c r="K355" s="124"/>
      <c r="L355" s="112"/>
      <c r="M355" s="178"/>
    </row>
    <row r="356" spans="1:13" ht="12.75">
      <c r="A356" s="122"/>
      <c r="B356" s="102"/>
      <c r="C356" s="123"/>
      <c r="D356" s="176"/>
      <c r="E356" s="103"/>
      <c r="F356" s="78"/>
      <c r="G356" s="103"/>
      <c r="H356" s="81"/>
      <c r="I356" s="104"/>
      <c r="J356" s="104"/>
      <c r="K356" s="104"/>
      <c r="L356" s="81"/>
      <c r="M356" s="177"/>
    </row>
    <row r="357" spans="1:13" ht="12.75">
      <c r="A357" s="122"/>
      <c r="B357" s="102"/>
      <c r="C357" s="123"/>
      <c r="D357" s="176"/>
      <c r="E357" s="103"/>
      <c r="F357" s="78"/>
      <c r="G357" s="103"/>
      <c r="H357" s="81"/>
      <c r="I357" s="104"/>
      <c r="J357" s="103"/>
      <c r="K357" s="103"/>
      <c r="L357" s="78"/>
      <c r="M357" s="179"/>
    </row>
    <row r="358" spans="1:13" ht="12.75">
      <c r="A358" s="122"/>
      <c r="B358" s="102"/>
      <c r="C358" s="125"/>
      <c r="D358" s="175"/>
      <c r="E358" s="124"/>
      <c r="F358" s="112"/>
      <c r="G358" s="104"/>
      <c r="H358" s="81"/>
      <c r="I358" s="104"/>
      <c r="J358" s="104"/>
      <c r="K358" s="104"/>
      <c r="L358" s="81"/>
      <c r="M358" s="177"/>
    </row>
    <row r="359" spans="1:13" ht="12.75">
      <c r="A359" s="122"/>
      <c r="B359" s="102"/>
      <c r="C359" s="125"/>
      <c r="D359" s="176"/>
      <c r="E359" s="103"/>
      <c r="F359" s="78"/>
      <c r="G359" s="103"/>
      <c r="H359" s="80"/>
      <c r="I359" s="105"/>
      <c r="J359" s="104"/>
      <c r="K359" s="104"/>
      <c r="L359" s="81"/>
      <c r="M359" s="177"/>
    </row>
    <row r="360" spans="1:13" ht="12.75">
      <c r="A360" s="122"/>
      <c r="B360" s="102"/>
      <c r="C360" s="123"/>
      <c r="D360" s="176"/>
      <c r="E360" s="103"/>
      <c r="F360" s="78"/>
      <c r="G360" s="103"/>
      <c r="H360" s="80"/>
      <c r="I360" s="105"/>
      <c r="J360" s="104"/>
      <c r="K360" s="104"/>
      <c r="L360" s="81"/>
      <c r="M360" s="177"/>
    </row>
    <row r="361" spans="1:13" ht="12.75">
      <c r="A361" s="122"/>
      <c r="B361" s="102"/>
      <c r="C361" s="123"/>
      <c r="D361" s="176"/>
      <c r="E361" s="103"/>
      <c r="F361" s="78"/>
      <c r="G361" s="103"/>
      <c r="H361" s="80"/>
      <c r="I361" s="105"/>
      <c r="J361" s="104"/>
      <c r="K361" s="104"/>
      <c r="L361" s="81"/>
      <c r="M361" s="177"/>
    </row>
    <row r="362" spans="1:13" ht="12.75">
      <c r="A362" s="122"/>
      <c r="B362" s="102"/>
      <c r="C362" s="123"/>
      <c r="D362" s="176"/>
      <c r="E362" s="103"/>
      <c r="F362" s="78"/>
      <c r="G362" s="103"/>
      <c r="H362" s="81"/>
      <c r="I362" s="104"/>
      <c r="J362" s="104"/>
      <c r="K362" s="104"/>
      <c r="L362" s="81"/>
      <c r="M362" s="177"/>
    </row>
    <row r="363" spans="1:13" ht="12.75">
      <c r="A363" s="122"/>
      <c r="B363" s="102"/>
      <c r="C363" s="102"/>
      <c r="D363" s="164"/>
      <c r="E363" s="103"/>
      <c r="F363" s="78"/>
      <c r="G363" s="103"/>
      <c r="H363" s="81"/>
      <c r="I363" s="104"/>
      <c r="J363" s="104"/>
      <c r="K363" s="104"/>
      <c r="L363" s="81"/>
      <c r="M363" s="177"/>
    </row>
    <row r="364" spans="1:13" ht="12.75">
      <c r="A364" s="122"/>
      <c r="B364" s="102"/>
      <c r="C364" s="102"/>
      <c r="D364" s="164"/>
      <c r="E364" s="103"/>
      <c r="F364" s="78"/>
      <c r="G364" s="103"/>
      <c r="H364" s="81"/>
      <c r="I364" s="104"/>
      <c r="J364" s="104"/>
      <c r="K364" s="104"/>
      <c r="L364" s="81"/>
      <c r="M364" s="177"/>
    </row>
    <row r="365" spans="1:13" ht="12.75">
      <c r="A365" s="122"/>
      <c r="B365" s="102"/>
      <c r="C365" s="102"/>
      <c r="D365" s="164"/>
      <c r="E365" s="103"/>
      <c r="F365" s="78"/>
      <c r="G365" s="103"/>
      <c r="H365" s="81"/>
      <c r="I365" s="104"/>
      <c r="J365" s="103"/>
      <c r="K365" s="103"/>
      <c r="L365" s="81"/>
      <c r="M365" s="179"/>
    </row>
    <row r="366" spans="1:13" ht="12.75">
      <c r="A366" s="122"/>
      <c r="B366" s="102"/>
      <c r="C366" s="102"/>
      <c r="D366" s="164"/>
      <c r="E366" s="103"/>
      <c r="F366" s="78"/>
      <c r="G366" s="103"/>
      <c r="H366" s="81"/>
      <c r="I366" s="104"/>
      <c r="J366" s="104"/>
      <c r="K366" s="104"/>
      <c r="L366" s="81"/>
      <c r="M366" s="177"/>
    </row>
    <row r="367" spans="1:13" ht="12.75">
      <c r="A367" s="122"/>
      <c r="B367" s="102"/>
      <c r="C367" s="121"/>
      <c r="D367" s="164"/>
      <c r="E367" s="103"/>
      <c r="F367" s="78"/>
      <c r="G367" s="103"/>
      <c r="H367" s="81"/>
      <c r="I367" s="104"/>
      <c r="J367" s="104"/>
      <c r="K367" s="104"/>
      <c r="L367" s="81"/>
      <c r="M367" s="177"/>
    </row>
    <row r="368" spans="1:13" ht="12.75">
      <c r="A368" s="122"/>
      <c r="B368" s="102"/>
      <c r="C368" s="102"/>
      <c r="D368" s="164"/>
      <c r="E368" s="103"/>
      <c r="F368" s="78"/>
      <c r="G368" s="103"/>
      <c r="H368" s="81"/>
      <c r="I368" s="104"/>
      <c r="J368" s="104"/>
      <c r="K368" s="104"/>
      <c r="L368" s="81"/>
      <c r="M368" s="177"/>
    </row>
    <row r="369" spans="1:13" ht="12.75">
      <c r="A369" s="122"/>
      <c r="B369" s="102"/>
      <c r="C369" s="102"/>
      <c r="D369" s="164"/>
      <c r="E369" s="103"/>
      <c r="F369" s="78"/>
      <c r="G369" s="103"/>
      <c r="H369" s="81"/>
      <c r="I369" s="104"/>
      <c r="J369" s="104"/>
      <c r="K369" s="104"/>
      <c r="L369" s="81"/>
      <c r="M369" s="177"/>
    </row>
    <row r="370" spans="1:13" ht="12.75">
      <c r="A370" s="122"/>
      <c r="B370" s="102"/>
      <c r="C370" s="102"/>
      <c r="D370" s="164"/>
      <c r="E370" s="103"/>
      <c r="F370" s="78"/>
      <c r="G370" s="103"/>
      <c r="H370" s="81"/>
      <c r="I370" s="104"/>
      <c r="J370" s="104"/>
      <c r="K370" s="104"/>
      <c r="L370" s="81"/>
      <c r="M370" s="177"/>
    </row>
    <row r="371" spans="1:13" ht="12.75">
      <c r="A371" s="122"/>
      <c r="B371" s="102"/>
      <c r="C371" s="102"/>
      <c r="D371" s="164"/>
      <c r="E371" s="103"/>
      <c r="F371" s="78"/>
      <c r="G371" s="103"/>
      <c r="H371" s="81"/>
      <c r="I371" s="104"/>
      <c r="J371" s="104"/>
      <c r="K371" s="104"/>
      <c r="L371" s="81"/>
      <c r="M371" s="177"/>
    </row>
    <row r="372" spans="1:13" ht="12.75">
      <c r="A372" s="122"/>
      <c r="B372" s="102"/>
      <c r="C372" s="102"/>
      <c r="D372" s="164"/>
      <c r="E372" s="103"/>
      <c r="F372" s="78"/>
      <c r="G372" s="103"/>
      <c r="H372" s="81"/>
      <c r="I372" s="104"/>
      <c r="J372" s="104"/>
      <c r="K372" s="104"/>
      <c r="L372" s="81"/>
      <c r="M372" s="177"/>
    </row>
    <row r="373" spans="1:13" ht="12.75">
      <c r="A373" s="122"/>
      <c r="B373" s="102"/>
      <c r="C373" s="102"/>
      <c r="D373" s="164"/>
      <c r="E373" s="103"/>
      <c r="F373" s="78"/>
      <c r="G373" s="103"/>
      <c r="H373" s="81"/>
      <c r="I373" s="104"/>
      <c r="J373" s="103"/>
      <c r="K373" s="103"/>
      <c r="L373" s="143"/>
      <c r="M373" s="107"/>
    </row>
    <row r="374" spans="1:13" ht="12.75">
      <c r="A374" s="122"/>
      <c r="B374" s="102"/>
      <c r="C374" s="121"/>
      <c r="D374" s="112"/>
      <c r="E374" s="124"/>
      <c r="F374" s="112"/>
      <c r="G374" s="103"/>
      <c r="H374" s="81"/>
      <c r="I374" s="104"/>
      <c r="J374" s="104"/>
      <c r="K374" s="104"/>
      <c r="L374" s="143"/>
      <c r="M374" s="106"/>
    </row>
    <row r="375" spans="1:13" ht="12.75">
      <c r="A375" s="122"/>
      <c r="B375" s="102"/>
      <c r="C375" s="102"/>
      <c r="D375" s="112"/>
      <c r="E375" s="124"/>
      <c r="F375" s="112"/>
      <c r="G375" s="103"/>
      <c r="H375" s="81"/>
      <c r="I375" s="104"/>
      <c r="J375" s="104"/>
      <c r="K375" s="104"/>
      <c r="L375" s="143"/>
      <c r="M375" s="106"/>
    </row>
    <row r="376" spans="1:13" ht="12.75">
      <c r="A376" s="122"/>
      <c r="B376" s="102"/>
      <c r="C376" s="102"/>
      <c r="D376" s="112"/>
      <c r="E376" s="124"/>
      <c r="F376" s="112"/>
      <c r="G376" s="103"/>
      <c r="H376" s="81"/>
      <c r="I376" s="104"/>
      <c r="J376" s="104"/>
      <c r="K376" s="104"/>
      <c r="L376" s="143"/>
      <c r="M376" s="106"/>
    </row>
    <row r="377" spans="1:13" ht="12.75">
      <c r="A377" s="122"/>
      <c r="B377" s="102"/>
      <c r="C377" s="102"/>
      <c r="D377" s="112"/>
      <c r="E377" s="124"/>
      <c r="F377" s="112"/>
      <c r="G377" s="103"/>
      <c r="H377" s="81"/>
      <c r="I377" s="104"/>
      <c r="J377" s="104"/>
      <c r="K377" s="104"/>
      <c r="L377" s="143"/>
      <c r="M377" s="106"/>
    </row>
    <row r="378" spans="1:13" ht="12.75">
      <c r="A378" s="122"/>
      <c r="B378" s="102"/>
      <c r="C378" s="102"/>
      <c r="D378" s="112"/>
      <c r="E378" s="124"/>
      <c r="F378" s="112"/>
      <c r="G378" s="103"/>
      <c r="H378" s="81"/>
      <c r="I378" s="104"/>
      <c r="J378" s="104"/>
      <c r="K378" s="104"/>
      <c r="L378" s="143"/>
      <c r="M378" s="106"/>
    </row>
    <row r="379" spans="1:13" ht="12.75">
      <c r="A379" s="122"/>
      <c r="B379" s="102"/>
      <c r="C379" s="102"/>
      <c r="D379" s="112"/>
      <c r="E379" s="124"/>
      <c r="F379" s="112"/>
      <c r="G379" s="126"/>
      <c r="H379" s="81"/>
      <c r="I379" s="104"/>
      <c r="J379" s="126"/>
      <c r="K379" s="126"/>
      <c r="L379" s="143"/>
      <c r="M379" s="127"/>
    </row>
    <row r="380" spans="1:13" ht="12.75">
      <c r="A380" s="128"/>
      <c r="B380" s="114"/>
      <c r="C380" s="114"/>
      <c r="D380" s="129"/>
      <c r="E380" s="109"/>
      <c r="F380" s="129"/>
      <c r="G380" s="110"/>
      <c r="H380" s="119"/>
      <c r="I380" s="130"/>
      <c r="J380" s="130"/>
      <c r="K380" s="130"/>
      <c r="L380" s="197"/>
      <c r="M380" s="131"/>
    </row>
    <row r="381" spans="1:13" ht="12.75">
      <c r="A381" s="132"/>
      <c r="B381" s="133"/>
      <c r="C381" s="133"/>
      <c r="D381" s="134"/>
      <c r="E381" s="134"/>
      <c r="F381" s="134"/>
      <c r="G381" s="134"/>
      <c r="H381" s="135"/>
      <c r="I381" s="135"/>
      <c r="J381" s="136"/>
      <c r="K381" s="136"/>
      <c r="L381" s="136"/>
      <c r="M381" s="136"/>
    </row>
    <row r="382" spans="1:13" ht="12.75">
      <c r="A382" s="82"/>
      <c r="B382" s="83"/>
      <c r="C382" s="174" t="s">
        <v>316</v>
      </c>
      <c r="D382" s="160">
        <f>SUM(D333:D380,D269:D316,D205:D252,D141:D188,D77:D124,D13:D60)</f>
        <v>38740.6</v>
      </c>
      <c r="E382" s="160">
        <f>D382*0.686969226</f>
        <v>26613.5999967756</v>
      </c>
      <c r="F382" s="160">
        <f>D382*0.313030773</f>
        <v>12126.999964483799</v>
      </c>
      <c r="G382" s="160">
        <f>D382</f>
        <v>38740.6</v>
      </c>
      <c r="H382" s="160">
        <v>12128.3599919874</v>
      </c>
      <c r="I382" s="160">
        <f>E382*0.1</f>
        <v>2661.35999967756</v>
      </c>
      <c r="J382" s="160">
        <f>G382*0.1</f>
        <v>3874.06</v>
      </c>
      <c r="K382" s="160">
        <f>F382*0.2</f>
        <v>2425.39999289676</v>
      </c>
      <c r="L382" s="160"/>
      <c r="M382" s="160">
        <f>H382+J382</f>
        <v>16002.419991987399</v>
      </c>
    </row>
    <row r="383" spans="1:13" ht="12.75">
      <c r="A383" s="82"/>
      <c r="B383" s="83"/>
      <c r="C383" s="83"/>
      <c r="D383" s="78"/>
      <c r="E383" s="78"/>
      <c r="F383" s="78"/>
      <c r="G383" s="78"/>
      <c r="H383" s="80"/>
      <c r="I383" s="80"/>
      <c r="J383" s="81"/>
      <c r="K383" s="81"/>
      <c r="L383" s="81"/>
      <c r="M383" s="81"/>
    </row>
    <row r="384" spans="1:13" ht="12.75">
      <c r="A384" s="82"/>
      <c r="B384" s="83"/>
      <c r="C384" s="83"/>
      <c r="D384" s="78"/>
      <c r="E384" s="78"/>
      <c r="F384" s="78"/>
      <c r="G384" s="78"/>
      <c r="H384" s="80"/>
      <c r="I384" s="80"/>
      <c r="J384" s="81"/>
      <c r="K384" s="81"/>
      <c r="L384" s="81"/>
      <c r="M384" s="81"/>
    </row>
  </sheetData>
  <mergeCells count="6">
    <mergeCell ref="A260:M260"/>
    <mergeCell ref="A324:M324"/>
    <mergeCell ref="A4:M4"/>
    <mergeCell ref="A68:M68"/>
    <mergeCell ref="A132:M132"/>
    <mergeCell ref="A196:M19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63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83"/>
  <sheetViews>
    <sheetView zoomScale="75" zoomScaleNormal="75" workbookViewId="0" topLeftCell="A350">
      <selection activeCell="J323" sqref="J323"/>
    </sheetView>
  </sheetViews>
  <sheetFormatPr defaultColWidth="11.421875" defaultRowHeight="12.75"/>
  <cols>
    <col min="1" max="1" width="4.7109375" style="0" customWidth="1"/>
    <col min="2" max="2" width="16.421875" style="0" customWidth="1"/>
    <col min="3" max="3" width="54.8515625" style="0" customWidth="1"/>
    <col min="4" max="4" width="15.57421875" style="0" customWidth="1"/>
    <col min="5" max="6" width="15.57421875" style="0" hidden="1" customWidth="1"/>
    <col min="7" max="8" width="15.57421875" style="0" customWidth="1"/>
    <col min="9" max="9" width="15.57421875" style="0" hidden="1" customWidth="1"/>
    <col min="10" max="10" width="15.57421875" style="0" customWidth="1"/>
    <col min="11" max="12" width="15.57421875" style="0" hidden="1" customWidth="1"/>
    <col min="13" max="13" width="15.57421875" style="0" customWidth="1"/>
    <col min="14" max="14" width="11.421875" style="156" customWidth="1"/>
  </cols>
  <sheetData>
    <row r="1" spans="1:14" ht="12.75">
      <c r="A1" s="76" t="s">
        <v>0</v>
      </c>
      <c r="B1" s="77"/>
      <c r="C1" s="77"/>
      <c r="D1" s="112"/>
      <c r="E1" s="112"/>
      <c r="F1" s="112"/>
      <c r="G1" s="112"/>
      <c r="J1" s="238" t="s">
        <v>1</v>
      </c>
      <c r="K1" s="79"/>
      <c r="L1" s="79"/>
      <c r="M1" s="79"/>
      <c r="N1" s="81"/>
    </row>
    <row r="2" spans="1:14" ht="12.75">
      <c r="A2" s="76" t="s">
        <v>2</v>
      </c>
      <c r="B2" s="77"/>
      <c r="C2" s="77"/>
      <c r="D2" s="112"/>
      <c r="E2" s="112"/>
      <c r="F2" s="112"/>
      <c r="G2" s="112"/>
      <c r="J2" s="248" t="s">
        <v>3</v>
      </c>
      <c r="K2" s="79"/>
      <c r="L2" s="79"/>
      <c r="M2" s="79"/>
      <c r="N2" s="81"/>
    </row>
    <row r="3" spans="1:14" ht="12.75">
      <c r="A3" s="76" t="s">
        <v>4</v>
      </c>
      <c r="B3" s="77"/>
      <c r="C3" s="77"/>
      <c r="D3" s="78"/>
      <c r="E3" s="78"/>
      <c r="F3" s="78"/>
      <c r="G3" s="80"/>
      <c r="H3" s="80"/>
      <c r="I3" s="80"/>
      <c r="J3" s="81"/>
      <c r="K3" s="81"/>
      <c r="L3" s="80"/>
      <c r="M3" s="81"/>
      <c r="N3" s="81"/>
    </row>
    <row r="4" spans="1:14" ht="20.25">
      <c r="A4" s="211" t="s">
        <v>481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81"/>
    </row>
    <row r="5" spans="1:14" ht="12.75">
      <c r="A5" s="82"/>
      <c r="B5" s="83"/>
      <c r="C5" s="83"/>
      <c r="D5" s="78"/>
      <c r="E5" s="78"/>
      <c r="F5" s="78"/>
      <c r="G5" s="80"/>
      <c r="H5" s="80"/>
      <c r="I5" s="80"/>
      <c r="J5" s="81"/>
      <c r="K5" s="81"/>
      <c r="L5" s="80"/>
      <c r="M5" s="81"/>
      <c r="N5" s="81"/>
    </row>
    <row r="6" spans="1:14" ht="12.75">
      <c r="A6" s="84"/>
      <c r="B6" s="83"/>
      <c r="C6" s="83"/>
      <c r="D6" s="78"/>
      <c r="E6" s="78"/>
      <c r="F6" s="78"/>
      <c r="G6" s="80"/>
      <c r="H6" s="80"/>
      <c r="I6" s="80"/>
      <c r="J6" s="81"/>
      <c r="K6" s="81"/>
      <c r="L6" s="80"/>
      <c r="M6" s="81"/>
      <c r="N6" s="81"/>
    </row>
    <row r="7" spans="1:14" ht="12.75">
      <c r="A7" s="22" t="s">
        <v>317</v>
      </c>
      <c r="B7" s="85"/>
      <c r="C7" s="85"/>
      <c r="D7" s="86"/>
      <c r="E7" s="86"/>
      <c r="F7" s="86"/>
      <c r="G7" s="85"/>
      <c r="H7" s="85"/>
      <c r="I7" s="85"/>
      <c r="J7" s="85"/>
      <c r="K7" s="85"/>
      <c r="L7" s="80"/>
      <c r="M7" s="81"/>
      <c r="N7" s="81"/>
    </row>
    <row r="8" spans="1:14" ht="12.75">
      <c r="A8" s="82"/>
      <c r="B8" s="83"/>
      <c r="C8" s="83"/>
      <c r="D8" s="78"/>
      <c r="E8" s="78"/>
      <c r="F8" s="78"/>
      <c r="G8" s="80"/>
      <c r="H8" s="80"/>
      <c r="I8" s="80"/>
      <c r="J8" s="81"/>
      <c r="K8" s="81"/>
      <c r="L8" s="80"/>
      <c r="M8" s="81"/>
      <c r="N8" s="81"/>
    </row>
    <row r="9" spans="1:14" ht="12.75">
      <c r="A9" s="115"/>
      <c r="B9" s="116"/>
      <c r="C9" s="116"/>
      <c r="D9" s="117"/>
      <c r="E9" s="117"/>
      <c r="F9" s="117"/>
      <c r="G9" s="118"/>
      <c r="H9" s="118"/>
      <c r="I9" s="118"/>
      <c r="J9" s="119"/>
      <c r="K9" s="119"/>
      <c r="L9" s="118"/>
      <c r="M9" s="119"/>
      <c r="N9" s="81"/>
    </row>
    <row r="10" spans="1:14" ht="12.75">
      <c r="A10" s="88"/>
      <c r="B10" s="89"/>
      <c r="C10" s="89"/>
      <c r="D10" s="90" t="s">
        <v>5</v>
      </c>
      <c r="E10" s="90" t="s">
        <v>5</v>
      </c>
      <c r="F10" s="90" t="s">
        <v>323</v>
      </c>
      <c r="G10" s="89" t="s">
        <v>6</v>
      </c>
      <c r="H10" s="89" t="s">
        <v>265</v>
      </c>
      <c r="I10" s="90" t="s">
        <v>325</v>
      </c>
      <c r="J10" s="89" t="s">
        <v>8</v>
      </c>
      <c r="K10" s="90" t="s">
        <v>323</v>
      </c>
      <c r="L10" s="89" t="s">
        <v>266</v>
      </c>
      <c r="M10" s="240" t="s">
        <v>265</v>
      </c>
      <c r="N10" s="81"/>
    </row>
    <row r="11" spans="1:14" ht="12.75">
      <c r="A11" s="92" t="s">
        <v>9</v>
      </c>
      <c r="B11" s="93" t="s">
        <v>10</v>
      </c>
      <c r="C11" s="93" t="s">
        <v>11</v>
      </c>
      <c r="D11" s="94" t="s">
        <v>12</v>
      </c>
      <c r="E11" s="94" t="s">
        <v>13</v>
      </c>
      <c r="F11" s="94" t="s">
        <v>319</v>
      </c>
      <c r="G11" s="93" t="s">
        <v>13</v>
      </c>
      <c r="H11" s="93" t="s">
        <v>14</v>
      </c>
      <c r="I11" s="94" t="s">
        <v>320</v>
      </c>
      <c r="J11" s="93" t="s">
        <v>15</v>
      </c>
      <c r="K11" s="93">
        <v>2005</v>
      </c>
      <c r="L11" s="93" t="s">
        <v>267</v>
      </c>
      <c r="M11" s="241" t="s">
        <v>14</v>
      </c>
      <c r="N11" s="81"/>
    </row>
    <row r="12" spans="1:14" ht="12.75">
      <c r="A12" s="96"/>
      <c r="B12" s="97"/>
      <c r="C12" s="97"/>
      <c r="D12" s="98" t="s">
        <v>16</v>
      </c>
      <c r="E12" s="98"/>
      <c r="F12" s="98"/>
      <c r="G12" s="97">
        <v>2007</v>
      </c>
      <c r="H12" s="97">
        <v>2006</v>
      </c>
      <c r="I12" s="97">
        <v>2006</v>
      </c>
      <c r="J12" s="97">
        <v>2007</v>
      </c>
      <c r="K12" s="97">
        <v>2006</v>
      </c>
      <c r="L12" s="97"/>
      <c r="M12" s="242">
        <v>2007</v>
      </c>
      <c r="N12" s="81"/>
    </row>
    <row r="13" spans="1:14" ht="12.75">
      <c r="A13" s="120" t="s">
        <v>420</v>
      </c>
      <c r="B13" t="s">
        <v>482</v>
      </c>
      <c r="C13" s="121" t="s">
        <v>283</v>
      </c>
      <c r="D13" s="112"/>
      <c r="E13" s="212"/>
      <c r="F13" s="112"/>
      <c r="G13" s="103"/>
      <c r="H13" s="104"/>
      <c r="I13" s="104"/>
      <c r="J13" s="104"/>
      <c r="K13" s="104"/>
      <c r="L13" s="104"/>
      <c r="M13" s="243"/>
      <c r="N13" s="81"/>
    </row>
    <row r="14" spans="1:14" ht="12.75">
      <c r="A14" s="122"/>
      <c r="B14" s="102"/>
      <c r="C14" s="102" t="s">
        <v>483</v>
      </c>
      <c r="D14" s="112"/>
      <c r="E14" s="124"/>
      <c r="F14" s="112"/>
      <c r="G14" s="103"/>
      <c r="H14" s="104"/>
      <c r="I14" s="104"/>
      <c r="J14" s="104"/>
      <c r="K14" s="104"/>
      <c r="L14" s="104"/>
      <c r="M14" s="243"/>
      <c r="N14" s="81"/>
    </row>
    <row r="15" spans="1:14" ht="12.75">
      <c r="A15" s="122"/>
      <c r="B15" s="102"/>
      <c r="C15" s="102" t="s">
        <v>484</v>
      </c>
      <c r="D15" s="112"/>
      <c r="E15" s="124"/>
      <c r="F15" s="112"/>
      <c r="G15" s="103"/>
      <c r="H15" s="104"/>
      <c r="I15" s="104"/>
      <c r="J15" s="104"/>
      <c r="K15" s="104"/>
      <c r="L15" s="104"/>
      <c r="M15" s="243"/>
      <c r="N15" s="81"/>
    </row>
    <row r="16" spans="1:14" ht="12.75">
      <c r="A16" s="122"/>
      <c r="B16" s="102"/>
      <c r="C16" s="123" t="s">
        <v>485</v>
      </c>
      <c r="D16" s="173"/>
      <c r="E16" s="124"/>
      <c r="F16" s="198"/>
      <c r="G16" s="103"/>
      <c r="H16" s="104"/>
      <c r="I16" s="104"/>
      <c r="J16" s="104"/>
      <c r="K16" s="104"/>
      <c r="L16" s="104"/>
      <c r="M16" s="243"/>
      <c r="N16" s="81"/>
    </row>
    <row r="17" spans="1:14" ht="12.75">
      <c r="A17" s="122"/>
      <c r="B17" s="102"/>
      <c r="C17" s="123" t="s">
        <v>486</v>
      </c>
      <c r="D17" s="173"/>
      <c r="E17" s="124"/>
      <c r="F17" s="198"/>
      <c r="G17" s="103"/>
      <c r="H17" s="104"/>
      <c r="I17" s="104"/>
      <c r="J17" s="104"/>
      <c r="K17" s="104"/>
      <c r="L17" s="104"/>
      <c r="M17" s="243"/>
      <c r="N17" s="81"/>
    </row>
    <row r="18" spans="1:14" ht="12.75">
      <c r="A18" s="122"/>
      <c r="B18" s="102"/>
      <c r="C18" s="123" t="s">
        <v>487</v>
      </c>
      <c r="D18" s="173"/>
      <c r="E18" s="124"/>
      <c r="F18" s="198"/>
      <c r="G18" s="103"/>
      <c r="H18" s="104"/>
      <c r="I18" s="104"/>
      <c r="J18" s="104"/>
      <c r="K18" s="104"/>
      <c r="L18" s="104"/>
      <c r="M18" s="243"/>
      <c r="N18" s="81"/>
    </row>
    <row r="19" spans="1:14" ht="12.75">
      <c r="A19" s="122"/>
      <c r="B19" s="102"/>
      <c r="C19" s="123" t="s">
        <v>488</v>
      </c>
      <c r="D19" s="149">
        <v>1000</v>
      </c>
      <c r="E19" s="104"/>
      <c r="F19" s="143"/>
      <c r="G19" s="103">
        <f>D19</f>
        <v>1000</v>
      </c>
      <c r="H19" s="104">
        <v>58.333333333333336</v>
      </c>
      <c r="I19" s="104"/>
      <c r="J19" s="104">
        <f>G19*0.1</f>
        <v>100</v>
      </c>
      <c r="K19" s="104"/>
      <c r="L19" s="104">
        <v>0</v>
      </c>
      <c r="M19" s="243">
        <f>H19+J19</f>
        <v>158.33333333333334</v>
      </c>
      <c r="N19" s="81"/>
    </row>
    <row r="20" spans="1:14" ht="12.75">
      <c r="A20" s="122"/>
      <c r="B20" s="102"/>
      <c r="C20" s="102"/>
      <c r="D20" s="112"/>
      <c r="E20" s="124"/>
      <c r="F20" s="112"/>
      <c r="G20" s="103"/>
      <c r="H20" s="104"/>
      <c r="I20" s="104"/>
      <c r="J20" s="104"/>
      <c r="K20" s="104"/>
      <c r="L20" s="104"/>
      <c r="M20" s="243"/>
      <c r="N20" s="81"/>
    </row>
    <row r="21" spans="1:14" ht="12.75">
      <c r="A21" s="122" t="s">
        <v>421</v>
      </c>
      <c r="B21" t="s">
        <v>489</v>
      </c>
      <c r="C21" s="121" t="s">
        <v>239</v>
      </c>
      <c r="D21" s="112"/>
      <c r="E21" s="124"/>
      <c r="F21" s="112"/>
      <c r="G21" s="103"/>
      <c r="H21" s="104"/>
      <c r="I21" s="104"/>
      <c r="J21" s="104"/>
      <c r="K21" s="104"/>
      <c r="L21" s="104"/>
      <c r="M21" s="243"/>
      <c r="N21" s="81"/>
    </row>
    <row r="22" spans="1:14" ht="12.75">
      <c r="A22" s="122"/>
      <c r="B22" s="102"/>
      <c r="C22" s="102" t="s">
        <v>490</v>
      </c>
      <c r="D22" s="112"/>
      <c r="E22" s="124"/>
      <c r="F22" s="112"/>
      <c r="G22" s="103"/>
      <c r="H22" s="104"/>
      <c r="I22" s="104"/>
      <c r="J22" s="104"/>
      <c r="K22" s="104"/>
      <c r="L22" s="104"/>
      <c r="M22" s="243"/>
      <c r="N22" s="81"/>
    </row>
    <row r="23" spans="1:14" ht="12.75">
      <c r="A23" s="122"/>
      <c r="B23" s="102"/>
      <c r="C23" s="102" t="s">
        <v>484</v>
      </c>
      <c r="D23" s="112"/>
      <c r="E23" s="124"/>
      <c r="F23" s="112"/>
      <c r="G23" s="103"/>
      <c r="H23" s="104"/>
      <c r="I23" s="104"/>
      <c r="J23" s="104"/>
      <c r="K23" s="104"/>
      <c r="L23" s="104"/>
      <c r="M23" s="243"/>
      <c r="N23" s="81"/>
    </row>
    <row r="24" spans="1:14" ht="12.75">
      <c r="A24" s="122"/>
      <c r="B24" s="102"/>
      <c r="C24" s="123" t="s">
        <v>491</v>
      </c>
      <c r="D24" s="173"/>
      <c r="E24" s="124"/>
      <c r="F24" s="198"/>
      <c r="G24" s="103"/>
      <c r="H24" s="104"/>
      <c r="I24" s="104"/>
      <c r="J24" s="104"/>
      <c r="K24" s="104"/>
      <c r="L24" s="104"/>
      <c r="M24" s="243"/>
      <c r="N24" s="81"/>
    </row>
    <row r="25" spans="1:14" ht="12.75">
      <c r="A25" s="122"/>
      <c r="B25" s="102"/>
      <c r="C25" s="123" t="s">
        <v>492</v>
      </c>
      <c r="D25" s="173"/>
      <c r="E25" s="124"/>
      <c r="F25" s="198"/>
      <c r="G25" s="103"/>
      <c r="H25" s="104"/>
      <c r="I25" s="104"/>
      <c r="J25" s="104"/>
      <c r="K25" s="104"/>
      <c r="L25" s="104"/>
      <c r="M25" s="243"/>
      <c r="N25" s="81"/>
    </row>
    <row r="26" spans="1:14" ht="12.75">
      <c r="A26" s="122"/>
      <c r="B26" s="102"/>
      <c r="C26" s="123" t="s">
        <v>487</v>
      </c>
      <c r="D26" s="173"/>
      <c r="E26" s="124"/>
      <c r="F26" s="198"/>
      <c r="G26" s="103"/>
      <c r="H26" s="104"/>
      <c r="I26" s="104"/>
      <c r="J26" s="104"/>
      <c r="K26" s="104"/>
      <c r="L26" s="104"/>
      <c r="M26" s="243"/>
      <c r="N26" s="81"/>
    </row>
    <row r="27" spans="1:14" ht="12.75">
      <c r="A27" s="122"/>
      <c r="B27" s="102"/>
      <c r="C27" s="123" t="s">
        <v>493</v>
      </c>
      <c r="D27" s="149">
        <v>1250</v>
      </c>
      <c r="E27" s="104"/>
      <c r="F27" s="143"/>
      <c r="G27" s="103">
        <f>D27</f>
        <v>1250</v>
      </c>
      <c r="H27" s="104">
        <v>72.91666666666667</v>
      </c>
      <c r="I27" s="104"/>
      <c r="J27" s="104">
        <f>G27*0.1</f>
        <v>125</v>
      </c>
      <c r="K27" s="104"/>
      <c r="L27" s="104">
        <v>0</v>
      </c>
      <c r="M27" s="243">
        <f>H27+J27</f>
        <v>197.91666666666669</v>
      </c>
      <c r="N27" s="81"/>
    </row>
    <row r="28" spans="1:14" ht="12.75">
      <c r="A28" s="122"/>
      <c r="B28" s="102"/>
      <c r="C28" s="123"/>
      <c r="D28" s="173"/>
      <c r="E28" s="124"/>
      <c r="F28" s="198"/>
      <c r="G28" s="103"/>
      <c r="H28" s="104"/>
      <c r="I28" s="104"/>
      <c r="J28" s="104"/>
      <c r="K28" s="104"/>
      <c r="L28" s="104"/>
      <c r="M28" s="243"/>
      <c r="N28" s="81"/>
    </row>
    <row r="29" spans="1:14" ht="12.75">
      <c r="A29" s="122"/>
      <c r="B29" s="102"/>
      <c r="C29" s="102"/>
      <c r="D29" s="112"/>
      <c r="E29" s="124"/>
      <c r="F29" s="112"/>
      <c r="G29" s="104"/>
      <c r="H29" s="104"/>
      <c r="I29" s="104"/>
      <c r="J29" s="104"/>
      <c r="K29" s="104"/>
      <c r="L29" s="104"/>
      <c r="M29" s="243"/>
      <c r="N29" s="81"/>
    </row>
    <row r="30" spans="1:14" ht="12.75">
      <c r="A30" s="122"/>
      <c r="B30" s="102"/>
      <c r="C30" s="121"/>
      <c r="D30" s="112"/>
      <c r="E30" s="124"/>
      <c r="F30" s="112"/>
      <c r="G30" s="104"/>
      <c r="H30" s="104"/>
      <c r="I30" s="104"/>
      <c r="J30" s="104"/>
      <c r="K30" s="104"/>
      <c r="L30" s="104"/>
      <c r="M30" s="243"/>
      <c r="N30" s="81"/>
    </row>
    <row r="31" spans="1:14" ht="12.75">
      <c r="A31" s="122"/>
      <c r="B31" s="102"/>
      <c r="C31" s="102"/>
      <c r="D31" s="112"/>
      <c r="E31" s="124"/>
      <c r="F31" s="112"/>
      <c r="G31" s="104"/>
      <c r="H31" s="104"/>
      <c r="I31" s="104"/>
      <c r="J31" s="104"/>
      <c r="K31" s="104"/>
      <c r="L31" s="104"/>
      <c r="M31" s="243"/>
      <c r="N31" s="81"/>
    </row>
    <row r="32" spans="1:14" ht="12.75">
      <c r="A32" s="122"/>
      <c r="B32" s="102"/>
      <c r="C32" s="102"/>
      <c r="D32" s="112"/>
      <c r="E32" s="124"/>
      <c r="F32" s="112"/>
      <c r="G32" s="104"/>
      <c r="H32" s="104"/>
      <c r="I32" s="104"/>
      <c r="J32" s="104"/>
      <c r="K32" s="104"/>
      <c r="L32" s="104"/>
      <c r="M32" s="243"/>
      <c r="N32" s="81"/>
    </row>
    <row r="33" spans="1:14" ht="12.75">
      <c r="A33" s="122"/>
      <c r="B33" s="102"/>
      <c r="C33" s="102"/>
      <c r="D33" s="112"/>
      <c r="E33" s="124"/>
      <c r="F33" s="112"/>
      <c r="G33" s="104"/>
      <c r="H33" s="104"/>
      <c r="I33" s="104"/>
      <c r="J33" s="104"/>
      <c r="K33" s="104"/>
      <c r="L33" s="104"/>
      <c r="M33" s="243"/>
      <c r="N33" s="81"/>
    </row>
    <row r="34" spans="1:14" ht="12.75">
      <c r="A34" s="122"/>
      <c r="B34" s="102"/>
      <c r="C34" s="102"/>
      <c r="D34" s="112"/>
      <c r="E34" s="124"/>
      <c r="F34" s="112"/>
      <c r="G34" s="104"/>
      <c r="H34" s="104"/>
      <c r="I34" s="104"/>
      <c r="J34" s="104"/>
      <c r="K34" s="104"/>
      <c r="L34" s="104"/>
      <c r="M34" s="243"/>
      <c r="N34" s="81"/>
    </row>
    <row r="35" spans="1:14" ht="12.75">
      <c r="A35" s="122"/>
      <c r="B35" s="102"/>
      <c r="C35" s="102"/>
      <c r="D35" s="112"/>
      <c r="E35" s="124"/>
      <c r="F35" s="112"/>
      <c r="G35" s="103"/>
      <c r="H35" s="104"/>
      <c r="I35" s="104"/>
      <c r="J35" s="103"/>
      <c r="K35" s="103"/>
      <c r="L35" s="104"/>
      <c r="M35" s="244"/>
      <c r="N35" s="81"/>
    </row>
    <row r="36" spans="1:14" ht="12.75">
      <c r="A36" s="122"/>
      <c r="B36" s="102"/>
      <c r="C36" s="102"/>
      <c r="D36" s="112"/>
      <c r="E36" s="124"/>
      <c r="F36" s="112"/>
      <c r="G36" s="103"/>
      <c r="H36" s="104"/>
      <c r="I36" s="104"/>
      <c r="J36" s="104"/>
      <c r="K36" s="104"/>
      <c r="L36" s="104"/>
      <c r="M36" s="243"/>
      <c r="N36" s="81"/>
    </row>
    <row r="37" spans="1:14" ht="12.75">
      <c r="A37" s="122"/>
      <c r="B37" s="102"/>
      <c r="C37" s="102"/>
      <c r="D37" s="112"/>
      <c r="E37" s="124"/>
      <c r="F37" s="112"/>
      <c r="G37" s="104"/>
      <c r="H37" s="104"/>
      <c r="I37" s="104"/>
      <c r="J37" s="104"/>
      <c r="K37" s="104"/>
      <c r="L37" s="104"/>
      <c r="M37" s="243"/>
      <c r="N37" s="81"/>
    </row>
    <row r="38" spans="1:14" ht="12.75">
      <c r="A38" s="122"/>
      <c r="B38" s="102"/>
      <c r="C38" s="121"/>
      <c r="D38" s="112"/>
      <c r="E38" s="124"/>
      <c r="F38" s="112"/>
      <c r="G38" s="104"/>
      <c r="H38" s="104"/>
      <c r="I38" s="104"/>
      <c r="J38" s="104"/>
      <c r="K38" s="104"/>
      <c r="L38" s="104"/>
      <c r="M38" s="243"/>
      <c r="N38" s="81"/>
    </row>
    <row r="39" spans="1:14" ht="12.75">
      <c r="A39" s="122"/>
      <c r="B39" s="102"/>
      <c r="C39" s="102"/>
      <c r="D39" s="112"/>
      <c r="E39" s="124"/>
      <c r="F39" s="112"/>
      <c r="G39" s="104"/>
      <c r="H39" s="104"/>
      <c r="I39" s="104"/>
      <c r="J39" s="104"/>
      <c r="K39" s="104"/>
      <c r="L39" s="104"/>
      <c r="M39" s="243"/>
      <c r="N39" s="81"/>
    </row>
    <row r="40" spans="1:14" ht="12.75">
      <c r="A40" s="122"/>
      <c r="B40" s="102"/>
      <c r="C40" s="102"/>
      <c r="D40" s="112"/>
      <c r="E40" s="124"/>
      <c r="F40" s="112"/>
      <c r="G40" s="104"/>
      <c r="H40" s="104"/>
      <c r="I40" s="104"/>
      <c r="J40" s="104"/>
      <c r="K40" s="104"/>
      <c r="L40" s="104"/>
      <c r="M40" s="243"/>
      <c r="N40" s="81"/>
    </row>
    <row r="41" spans="1:14" ht="12.75">
      <c r="A41" s="122"/>
      <c r="B41" s="102"/>
      <c r="C41" s="102"/>
      <c r="D41" s="112"/>
      <c r="E41" s="124"/>
      <c r="F41" s="112"/>
      <c r="G41" s="104"/>
      <c r="H41" s="104"/>
      <c r="I41" s="104"/>
      <c r="J41" s="104"/>
      <c r="K41" s="104"/>
      <c r="L41" s="104"/>
      <c r="M41" s="243"/>
      <c r="N41" s="81"/>
    </row>
    <row r="42" spans="1:14" ht="12.75">
      <c r="A42" s="122"/>
      <c r="B42" s="102"/>
      <c r="C42" s="102"/>
      <c r="D42" s="112"/>
      <c r="E42" s="124"/>
      <c r="F42" s="112"/>
      <c r="G42" s="104"/>
      <c r="H42" s="104"/>
      <c r="I42" s="104"/>
      <c r="J42" s="104"/>
      <c r="K42" s="104"/>
      <c r="L42" s="104"/>
      <c r="M42" s="243"/>
      <c r="N42" s="81"/>
    </row>
    <row r="43" spans="1:14" ht="12.75">
      <c r="A43" s="122"/>
      <c r="B43" s="102"/>
      <c r="C43" s="102"/>
      <c r="D43" s="112"/>
      <c r="E43" s="124"/>
      <c r="F43" s="112"/>
      <c r="G43" s="103"/>
      <c r="H43" s="104"/>
      <c r="I43" s="104"/>
      <c r="J43" s="103"/>
      <c r="K43" s="103"/>
      <c r="L43" s="104"/>
      <c r="M43" s="244"/>
      <c r="N43" s="81"/>
    </row>
    <row r="44" spans="1:14" ht="12.75">
      <c r="A44" s="122"/>
      <c r="B44" s="102"/>
      <c r="C44" s="102"/>
      <c r="D44" s="112"/>
      <c r="E44" s="124"/>
      <c r="F44" s="112"/>
      <c r="G44" s="103"/>
      <c r="H44" s="104"/>
      <c r="I44" s="104"/>
      <c r="J44" s="104"/>
      <c r="K44" s="104"/>
      <c r="L44" s="104"/>
      <c r="M44" s="243"/>
      <c r="N44" s="81"/>
    </row>
    <row r="45" spans="1:14" ht="12.75">
      <c r="A45" s="122"/>
      <c r="B45" s="102"/>
      <c r="C45" s="102"/>
      <c r="D45" s="112"/>
      <c r="E45" s="124"/>
      <c r="F45" s="112"/>
      <c r="G45" s="104"/>
      <c r="H45" s="104"/>
      <c r="I45" s="104"/>
      <c r="J45" s="104"/>
      <c r="K45" s="104"/>
      <c r="L45" s="104"/>
      <c r="M45" s="243"/>
      <c r="N45" s="81"/>
    </row>
    <row r="46" spans="1:14" ht="12.75">
      <c r="A46" s="122"/>
      <c r="B46" s="102"/>
      <c r="C46" s="125"/>
      <c r="D46" s="173"/>
      <c r="E46" s="124"/>
      <c r="F46" s="198"/>
      <c r="G46" s="104"/>
      <c r="H46" s="104"/>
      <c r="I46" s="104"/>
      <c r="J46" s="104"/>
      <c r="K46" s="104"/>
      <c r="L46" s="104"/>
      <c r="M46" s="243"/>
      <c r="N46" s="81"/>
    </row>
    <row r="47" spans="1:14" ht="12.75">
      <c r="A47" s="122"/>
      <c r="B47" s="102"/>
      <c r="C47" s="123"/>
      <c r="D47" s="173"/>
      <c r="E47" s="124"/>
      <c r="F47" s="198"/>
      <c r="G47" s="104"/>
      <c r="H47" s="104"/>
      <c r="I47" s="104"/>
      <c r="J47" s="104"/>
      <c r="K47" s="104"/>
      <c r="L47" s="104"/>
      <c r="M47" s="243"/>
      <c r="N47" s="81"/>
    </row>
    <row r="48" spans="1:14" ht="12.75">
      <c r="A48" s="122"/>
      <c r="B48" s="102"/>
      <c r="C48" s="123"/>
      <c r="D48" s="173"/>
      <c r="E48" s="124"/>
      <c r="F48" s="198"/>
      <c r="G48" s="104"/>
      <c r="H48" s="104"/>
      <c r="I48" s="104"/>
      <c r="J48" s="104"/>
      <c r="K48" s="104"/>
      <c r="L48" s="104"/>
      <c r="M48" s="243"/>
      <c r="N48" s="81"/>
    </row>
    <row r="49" spans="1:14" ht="12.75">
      <c r="A49" s="122"/>
      <c r="B49" s="102"/>
      <c r="C49" s="123"/>
      <c r="D49" s="173"/>
      <c r="E49" s="124"/>
      <c r="F49" s="198"/>
      <c r="G49" s="104"/>
      <c r="H49" s="104"/>
      <c r="I49" s="104"/>
      <c r="J49" s="104"/>
      <c r="K49" s="104"/>
      <c r="L49" s="104"/>
      <c r="M49" s="243"/>
      <c r="N49" s="81"/>
    </row>
    <row r="50" spans="1:14" ht="12.75">
      <c r="A50" s="122"/>
      <c r="B50" s="102"/>
      <c r="C50" s="123"/>
      <c r="D50" s="173"/>
      <c r="E50" s="124"/>
      <c r="F50" s="198"/>
      <c r="G50" s="104"/>
      <c r="H50" s="104"/>
      <c r="I50" s="104"/>
      <c r="J50" s="104"/>
      <c r="K50" s="104"/>
      <c r="L50" s="104"/>
      <c r="M50" s="243"/>
      <c r="N50" s="81"/>
    </row>
    <row r="51" spans="1:14" ht="12.75">
      <c r="A51" s="122"/>
      <c r="B51" s="102"/>
      <c r="C51" s="123"/>
      <c r="D51" s="173"/>
      <c r="E51" s="124"/>
      <c r="F51" s="198"/>
      <c r="G51" s="104"/>
      <c r="H51" s="104"/>
      <c r="I51" s="104"/>
      <c r="J51" s="104"/>
      <c r="K51" s="104"/>
      <c r="L51" s="104"/>
      <c r="M51" s="243"/>
      <c r="N51" s="81"/>
    </row>
    <row r="52" spans="1:14" ht="12.75">
      <c r="A52" s="122"/>
      <c r="B52" s="102"/>
      <c r="C52" s="123"/>
      <c r="D52" s="173"/>
      <c r="E52" s="124"/>
      <c r="F52" s="198"/>
      <c r="G52" s="103"/>
      <c r="H52" s="104"/>
      <c r="I52" s="104"/>
      <c r="J52" s="104"/>
      <c r="K52" s="104"/>
      <c r="L52" s="104"/>
      <c r="M52" s="243"/>
      <c r="N52" s="81"/>
    </row>
    <row r="53" spans="1:14" ht="12.75">
      <c r="A53" s="122"/>
      <c r="B53" s="102"/>
      <c r="C53" s="112"/>
      <c r="D53" s="173"/>
      <c r="E53" s="124"/>
      <c r="F53" s="198"/>
      <c r="G53" s="104"/>
      <c r="H53" s="104"/>
      <c r="I53" s="104"/>
      <c r="J53" s="104"/>
      <c r="K53" s="104"/>
      <c r="L53" s="104"/>
      <c r="M53" s="243"/>
      <c r="N53" s="81"/>
    </row>
    <row r="54" spans="1:14" ht="12.75">
      <c r="A54" s="122"/>
      <c r="B54" s="102"/>
      <c r="C54" s="125"/>
      <c r="D54" s="173"/>
      <c r="E54" s="124"/>
      <c r="F54" s="198"/>
      <c r="G54" s="103"/>
      <c r="H54" s="104"/>
      <c r="I54" s="104"/>
      <c r="J54" s="104"/>
      <c r="K54" s="104"/>
      <c r="L54" s="104"/>
      <c r="M54" s="243"/>
      <c r="N54" s="81"/>
    </row>
    <row r="55" spans="1:14" ht="12.75">
      <c r="A55" s="122"/>
      <c r="B55" s="102"/>
      <c r="C55" s="123"/>
      <c r="D55" s="173"/>
      <c r="E55" s="124"/>
      <c r="F55" s="198"/>
      <c r="G55" s="103"/>
      <c r="H55" s="104"/>
      <c r="I55" s="104"/>
      <c r="J55" s="104"/>
      <c r="K55" s="104"/>
      <c r="L55" s="104"/>
      <c r="M55" s="243"/>
      <c r="N55" s="81"/>
    </row>
    <row r="56" spans="1:14" ht="12.75">
      <c r="A56" s="122"/>
      <c r="B56" s="102"/>
      <c r="C56" s="123"/>
      <c r="D56" s="173"/>
      <c r="E56" s="124"/>
      <c r="F56" s="198"/>
      <c r="G56" s="103"/>
      <c r="H56" s="104"/>
      <c r="I56" s="104"/>
      <c r="J56" s="104"/>
      <c r="K56" s="104"/>
      <c r="L56" s="104"/>
      <c r="M56" s="243"/>
      <c r="N56" s="81"/>
    </row>
    <row r="57" spans="1:14" ht="12.75">
      <c r="A57" s="122"/>
      <c r="B57" s="102"/>
      <c r="C57" s="123"/>
      <c r="D57" s="173"/>
      <c r="E57" s="124"/>
      <c r="F57" s="198"/>
      <c r="G57" s="103"/>
      <c r="H57" s="104"/>
      <c r="I57" s="104"/>
      <c r="J57" s="104"/>
      <c r="K57" s="104"/>
      <c r="L57" s="104"/>
      <c r="M57" s="243"/>
      <c r="N57" s="81"/>
    </row>
    <row r="58" spans="1:14" ht="12.75">
      <c r="A58" s="122"/>
      <c r="B58" s="102"/>
      <c r="C58" s="123"/>
      <c r="D58" s="173"/>
      <c r="E58" s="124"/>
      <c r="F58" s="198"/>
      <c r="G58" s="103"/>
      <c r="H58" s="104"/>
      <c r="I58" s="104"/>
      <c r="J58" s="104"/>
      <c r="K58" s="104"/>
      <c r="L58" s="104"/>
      <c r="M58" s="243"/>
      <c r="N58" s="81"/>
    </row>
    <row r="59" spans="1:14" ht="12.75">
      <c r="A59" s="122"/>
      <c r="B59" s="102"/>
      <c r="C59" s="102"/>
      <c r="D59" s="112"/>
      <c r="E59" s="124"/>
      <c r="F59" s="112"/>
      <c r="G59" s="126"/>
      <c r="H59" s="104"/>
      <c r="I59" s="104"/>
      <c r="J59" s="126"/>
      <c r="K59" s="126"/>
      <c r="L59" s="104"/>
      <c r="M59" s="245"/>
      <c r="N59" s="81"/>
    </row>
    <row r="60" spans="1:14" ht="12.75">
      <c r="A60" s="128"/>
      <c r="B60" s="114"/>
      <c r="C60" s="114"/>
      <c r="D60" s="129"/>
      <c r="E60" s="109"/>
      <c r="F60" s="129"/>
      <c r="G60" s="110"/>
      <c r="H60" s="130"/>
      <c r="I60" s="130"/>
      <c r="J60" s="130"/>
      <c r="K60" s="130"/>
      <c r="L60" s="130"/>
      <c r="M60" s="246"/>
      <c r="N60" s="81"/>
    </row>
    <row r="61" spans="1:14" ht="12.75">
      <c r="A61" s="132"/>
      <c r="B61" s="133"/>
      <c r="C61" s="133"/>
      <c r="D61" s="134"/>
      <c r="E61" s="134"/>
      <c r="F61" s="134"/>
      <c r="G61" s="134"/>
      <c r="H61" s="135"/>
      <c r="I61" s="135"/>
      <c r="J61" s="136"/>
      <c r="K61" s="136"/>
      <c r="L61" s="136"/>
      <c r="M61" s="136"/>
      <c r="N61" s="81"/>
    </row>
    <row r="62" spans="1:14" s="258" customFormat="1" ht="12.75">
      <c r="A62" s="56"/>
      <c r="B62" s="55"/>
      <c r="C62" s="255" t="s">
        <v>494</v>
      </c>
      <c r="D62" s="256">
        <f aca="true" t="shared" si="0" ref="D62:M62">SUM(D13:D60)</f>
        <v>2250</v>
      </c>
      <c r="E62" s="256"/>
      <c r="F62" s="256"/>
      <c r="G62" s="256">
        <f t="shared" si="0"/>
        <v>2250</v>
      </c>
      <c r="H62" s="256">
        <v>131.25</v>
      </c>
      <c r="I62" s="256"/>
      <c r="J62" s="256">
        <f t="shared" si="0"/>
        <v>225</v>
      </c>
      <c r="K62" s="256"/>
      <c r="L62" s="256">
        <f t="shared" si="0"/>
        <v>0</v>
      </c>
      <c r="M62" s="256">
        <f t="shared" si="0"/>
        <v>356.25</v>
      </c>
      <c r="N62" s="257"/>
    </row>
    <row r="63" spans="1:14" ht="12.75">
      <c r="A63" s="82"/>
      <c r="B63" s="213"/>
      <c r="C63" s="213"/>
      <c r="D63" s="214"/>
      <c r="E63" s="214"/>
      <c r="F63" s="214"/>
      <c r="G63" s="214"/>
      <c r="H63" s="215"/>
      <c r="I63" s="215"/>
      <c r="J63" s="216"/>
      <c r="K63" s="216"/>
      <c r="L63" s="216"/>
      <c r="M63" s="216"/>
      <c r="N63" s="81"/>
    </row>
    <row r="64" spans="1:14" ht="12.75">
      <c r="A64" s="82"/>
      <c r="B64" s="83"/>
      <c r="C64" s="83"/>
      <c r="D64" s="78"/>
      <c r="E64" s="78"/>
      <c r="F64" s="78"/>
      <c r="G64" s="78"/>
      <c r="H64" s="80"/>
      <c r="I64" s="80"/>
      <c r="J64" s="81"/>
      <c r="K64" s="81"/>
      <c r="L64" s="81"/>
      <c r="M64" s="81"/>
      <c r="N64" s="81"/>
    </row>
    <row r="65" spans="1:14" ht="12.75">
      <c r="A65" s="76" t="s">
        <v>0</v>
      </c>
      <c r="B65" s="77"/>
      <c r="C65" s="77"/>
      <c r="D65" s="112"/>
      <c r="E65" s="112"/>
      <c r="F65" s="112"/>
      <c r="G65" s="112"/>
      <c r="J65" s="79" t="s">
        <v>1</v>
      </c>
      <c r="K65" s="79"/>
      <c r="L65" s="79"/>
      <c r="M65" s="79"/>
      <c r="N65" s="81"/>
    </row>
    <row r="66" spans="1:14" ht="12.75">
      <c r="A66" s="76" t="s">
        <v>2</v>
      </c>
      <c r="B66" s="77"/>
      <c r="C66" s="77"/>
      <c r="D66" s="112"/>
      <c r="E66" s="112"/>
      <c r="F66" s="112"/>
      <c r="G66" s="112"/>
      <c r="J66" s="247" t="s">
        <v>3</v>
      </c>
      <c r="K66" s="79"/>
      <c r="L66" s="79"/>
      <c r="M66" s="79"/>
      <c r="N66" s="81"/>
    </row>
    <row r="67" spans="1:14" ht="12.75">
      <c r="A67" s="76" t="s">
        <v>4</v>
      </c>
      <c r="B67" s="77"/>
      <c r="C67" s="77"/>
      <c r="D67" s="78"/>
      <c r="E67" s="78"/>
      <c r="F67" s="78"/>
      <c r="G67" s="80"/>
      <c r="H67" s="80"/>
      <c r="I67" s="80"/>
      <c r="J67" s="81"/>
      <c r="K67" s="81"/>
      <c r="L67" s="80"/>
      <c r="M67" s="81"/>
      <c r="N67" s="81"/>
    </row>
    <row r="68" spans="1:14" ht="20.25">
      <c r="A68" s="211" t="s">
        <v>481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81"/>
    </row>
    <row r="69" spans="1:14" ht="12.75">
      <c r="A69" s="82"/>
      <c r="B69" s="83"/>
      <c r="C69" s="83"/>
      <c r="D69" s="78"/>
      <c r="E69" s="78"/>
      <c r="F69" s="78"/>
      <c r="G69" s="80"/>
      <c r="H69" s="80"/>
      <c r="I69" s="80"/>
      <c r="J69" s="81"/>
      <c r="K69" s="81"/>
      <c r="L69" s="80"/>
      <c r="M69" s="81"/>
      <c r="N69" s="81"/>
    </row>
    <row r="70" spans="1:14" ht="12.75">
      <c r="A70" s="84"/>
      <c r="B70" s="83"/>
      <c r="C70" s="83"/>
      <c r="D70" s="78"/>
      <c r="E70" s="78"/>
      <c r="F70" s="78"/>
      <c r="G70" s="80"/>
      <c r="H70" s="80"/>
      <c r="I70" s="80"/>
      <c r="J70" s="81"/>
      <c r="K70" s="81"/>
      <c r="L70" s="80"/>
      <c r="M70" s="81"/>
      <c r="N70" s="81"/>
    </row>
    <row r="71" spans="1:14" ht="12.75">
      <c r="A71" s="22" t="s">
        <v>317</v>
      </c>
      <c r="B71" s="85"/>
      <c r="C71" s="85"/>
      <c r="D71" s="86"/>
      <c r="E71" s="86"/>
      <c r="F71" s="86"/>
      <c r="G71" s="85"/>
      <c r="H71" s="85"/>
      <c r="I71" s="85"/>
      <c r="J71" s="85"/>
      <c r="K71" s="85"/>
      <c r="L71" s="80"/>
      <c r="M71" s="81"/>
      <c r="N71" s="81"/>
    </row>
    <row r="72" spans="1:14" ht="12.75">
      <c r="A72" s="82"/>
      <c r="B72" s="83"/>
      <c r="C72" s="83"/>
      <c r="D72" s="78"/>
      <c r="E72" s="78"/>
      <c r="F72" s="78"/>
      <c r="G72" s="80"/>
      <c r="H72" s="80"/>
      <c r="I72" s="80"/>
      <c r="J72" s="81"/>
      <c r="K72" s="81"/>
      <c r="L72" s="80"/>
      <c r="M72" s="81"/>
      <c r="N72" s="81"/>
    </row>
    <row r="73" spans="1:14" ht="12.75">
      <c r="A73" s="115"/>
      <c r="B73" s="116"/>
      <c r="C73" s="116"/>
      <c r="D73" s="117"/>
      <c r="E73" s="117"/>
      <c r="F73" s="117"/>
      <c r="G73" s="118"/>
      <c r="H73" s="118"/>
      <c r="I73" s="118"/>
      <c r="J73" s="119"/>
      <c r="K73" s="119"/>
      <c r="L73" s="118"/>
      <c r="M73" s="119"/>
      <c r="N73" s="81"/>
    </row>
    <row r="74" spans="1:14" ht="12.75">
      <c r="A74" s="88"/>
      <c r="B74" s="89"/>
      <c r="C74" s="89"/>
      <c r="D74" s="90" t="s">
        <v>5</v>
      </c>
      <c r="E74" s="90" t="s">
        <v>5</v>
      </c>
      <c r="F74" s="90" t="s">
        <v>323</v>
      </c>
      <c r="G74" s="89" t="s">
        <v>6</v>
      </c>
      <c r="H74" s="89" t="s">
        <v>265</v>
      </c>
      <c r="I74" s="90" t="s">
        <v>325</v>
      </c>
      <c r="J74" s="89" t="s">
        <v>8</v>
      </c>
      <c r="K74" s="90" t="s">
        <v>323</v>
      </c>
      <c r="L74" s="89" t="s">
        <v>266</v>
      </c>
      <c r="M74" s="240" t="s">
        <v>265</v>
      </c>
      <c r="N74" s="81"/>
    </row>
    <row r="75" spans="1:14" ht="12.75">
      <c r="A75" s="92" t="s">
        <v>9</v>
      </c>
      <c r="B75" s="93" t="s">
        <v>10</v>
      </c>
      <c r="C75" s="93" t="s">
        <v>11</v>
      </c>
      <c r="D75" s="94" t="s">
        <v>12</v>
      </c>
      <c r="E75" s="94" t="s">
        <v>13</v>
      </c>
      <c r="F75" s="94" t="s">
        <v>319</v>
      </c>
      <c r="G75" s="93" t="s">
        <v>13</v>
      </c>
      <c r="H75" s="93" t="s">
        <v>14</v>
      </c>
      <c r="I75" s="94" t="s">
        <v>320</v>
      </c>
      <c r="J75" s="93" t="s">
        <v>15</v>
      </c>
      <c r="K75" s="93">
        <v>2005</v>
      </c>
      <c r="L75" s="93" t="s">
        <v>267</v>
      </c>
      <c r="M75" s="241" t="s">
        <v>14</v>
      </c>
      <c r="N75" s="81"/>
    </row>
    <row r="76" spans="1:14" ht="12.75">
      <c r="A76" s="96"/>
      <c r="B76" s="97"/>
      <c r="C76" s="97"/>
      <c r="D76" s="98" t="s">
        <v>16</v>
      </c>
      <c r="E76" s="98"/>
      <c r="F76" s="98"/>
      <c r="G76" s="97">
        <v>2007</v>
      </c>
      <c r="H76" s="97">
        <v>2006</v>
      </c>
      <c r="I76" s="97">
        <v>2006</v>
      </c>
      <c r="J76" s="97">
        <v>2007</v>
      </c>
      <c r="K76" s="97">
        <v>2006</v>
      </c>
      <c r="L76" s="97"/>
      <c r="M76" s="242">
        <v>2007</v>
      </c>
      <c r="N76" s="81"/>
    </row>
    <row r="77" spans="1:14" ht="12.75">
      <c r="A77" s="120" t="s">
        <v>422</v>
      </c>
      <c r="B77" t="s">
        <v>495</v>
      </c>
      <c r="C77" s="121" t="s">
        <v>239</v>
      </c>
      <c r="D77" s="112"/>
      <c r="E77" s="104"/>
      <c r="F77" s="112"/>
      <c r="G77" s="103"/>
      <c r="H77" s="104"/>
      <c r="I77" s="104"/>
      <c r="J77" s="104"/>
      <c r="K77" s="104"/>
      <c r="L77" s="104"/>
      <c r="M77" s="243"/>
      <c r="N77" s="81"/>
    </row>
    <row r="78" spans="1:14" ht="12.75">
      <c r="A78" s="122"/>
      <c r="B78" s="102"/>
      <c r="C78" s="102" t="s">
        <v>490</v>
      </c>
      <c r="D78" s="112"/>
      <c r="E78" s="104"/>
      <c r="F78" s="112"/>
      <c r="G78" s="103"/>
      <c r="H78" s="104"/>
      <c r="I78" s="104"/>
      <c r="J78" s="104"/>
      <c r="K78" s="104"/>
      <c r="L78" s="104"/>
      <c r="M78" s="243"/>
      <c r="N78" s="81"/>
    </row>
    <row r="79" spans="1:14" ht="12.75">
      <c r="A79" s="122"/>
      <c r="B79" s="102"/>
      <c r="C79" s="102" t="s">
        <v>484</v>
      </c>
      <c r="D79" s="112"/>
      <c r="E79" s="104"/>
      <c r="F79" s="112"/>
      <c r="G79" s="103"/>
      <c r="H79" s="104"/>
      <c r="I79" s="104"/>
      <c r="J79" s="104"/>
      <c r="K79" s="104"/>
      <c r="L79" s="104"/>
      <c r="M79" s="243"/>
      <c r="N79" s="81"/>
    </row>
    <row r="80" spans="1:14" ht="12.75">
      <c r="A80" s="122"/>
      <c r="B80" s="102"/>
      <c r="C80" s="123" t="s">
        <v>491</v>
      </c>
      <c r="D80" s="124"/>
      <c r="E80" s="104"/>
      <c r="F80" s="124"/>
      <c r="G80" s="103"/>
      <c r="H80" s="104"/>
      <c r="I80" s="104"/>
      <c r="J80" s="104"/>
      <c r="K80" s="104"/>
      <c r="L80" s="104"/>
      <c r="M80" s="243"/>
      <c r="N80" s="81"/>
    </row>
    <row r="81" spans="1:14" ht="12.75">
      <c r="A81" s="122"/>
      <c r="B81" s="102"/>
      <c r="C81" s="123" t="s">
        <v>496</v>
      </c>
      <c r="D81" s="124"/>
      <c r="E81" s="104"/>
      <c r="F81" s="124"/>
      <c r="G81" s="103"/>
      <c r="H81" s="104"/>
      <c r="I81" s="104"/>
      <c r="J81" s="104"/>
      <c r="K81" s="104"/>
      <c r="L81" s="104"/>
      <c r="M81" s="243"/>
      <c r="N81" s="81"/>
    </row>
    <row r="82" spans="1:14" ht="12.75">
      <c r="A82" s="122"/>
      <c r="B82" s="102"/>
      <c r="C82" s="123" t="s">
        <v>487</v>
      </c>
      <c r="D82" s="124"/>
      <c r="E82" s="104"/>
      <c r="F82" s="124"/>
      <c r="G82" s="103"/>
      <c r="H82" s="104"/>
      <c r="I82" s="104"/>
      <c r="J82" s="104"/>
      <c r="K82" s="104"/>
      <c r="L82" s="104"/>
      <c r="M82" s="243"/>
      <c r="N82" s="81"/>
    </row>
    <row r="83" spans="1:14" ht="12.75">
      <c r="A83" s="122"/>
      <c r="B83" s="102"/>
      <c r="C83" s="123" t="s">
        <v>497</v>
      </c>
      <c r="D83" s="104">
        <v>1250</v>
      </c>
      <c r="E83" s="104"/>
      <c r="F83" s="104"/>
      <c r="G83" s="103">
        <f>D83</f>
        <v>1250</v>
      </c>
      <c r="H83" s="104">
        <v>62.5</v>
      </c>
      <c r="I83" s="104"/>
      <c r="J83" s="104">
        <f>G83*0.1</f>
        <v>125</v>
      </c>
      <c r="K83" s="104"/>
      <c r="L83" s="104">
        <v>0</v>
      </c>
      <c r="M83" s="243">
        <f>H83+J83</f>
        <v>187.5</v>
      </c>
      <c r="N83" s="81"/>
    </row>
    <row r="84" spans="1:14" ht="12.75">
      <c r="A84" s="122"/>
      <c r="B84" s="102"/>
      <c r="C84" s="102"/>
      <c r="D84" s="112"/>
      <c r="E84" s="104"/>
      <c r="F84" s="112"/>
      <c r="G84" s="103"/>
      <c r="H84" s="104"/>
      <c r="I84" s="104"/>
      <c r="J84" s="104"/>
      <c r="K84" s="104"/>
      <c r="L84" s="104"/>
      <c r="M84" s="243"/>
      <c r="N84" s="81"/>
    </row>
    <row r="85" spans="1:14" ht="12.75">
      <c r="A85" s="122" t="s">
        <v>423</v>
      </c>
      <c r="B85" t="s">
        <v>498</v>
      </c>
      <c r="C85" s="121" t="s">
        <v>239</v>
      </c>
      <c r="D85" s="112"/>
      <c r="E85" s="104"/>
      <c r="F85" s="112"/>
      <c r="G85" s="103"/>
      <c r="H85" s="104"/>
      <c r="I85" s="104"/>
      <c r="J85" s="104"/>
      <c r="K85" s="104"/>
      <c r="L85" s="104"/>
      <c r="M85" s="243"/>
      <c r="N85" s="81"/>
    </row>
    <row r="86" spans="1:14" ht="12.75">
      <c r="A86" s="122"/>
      <c r="B86" s="102"/>
      <c r="C86" s="102" t="s">
        <v>490</v>
      </c>
      <c r="D86" s="112"/>
      <c r="E86" s="104"/>
      <c r="F86" s="112"/>
      <c r="G86" s="103"/>
      <c r="H86" s="104"/>
      <c r="I86" s="104"/>
      <c r="J86" s="104"/>
      <c r="K86" s="104"/>
      <c r="L86" s="104"/>
      <c r="M86" s="243"/>
      <c r="N86" s="81"/>
    </row>
    <row r="87" spans="1:14" ht="12.75">
      <c r="A87" s="122"/>
      <c r="B87" s="102"/>
      <c r="C87" s="102" t="s">
        <v>484</v>
      </c>
      <c r="D87" s="112"/>
      <c r="E87" s="104"/>
      <c r="F87" s="112"/>
      <c r="G87" s="103"/>
      <c r="H87" s="104"/>
      <c r="I87" s="104"/>
      <c r="J87" s="104"/>
      <c r="K87" s="104"/>
      <c r="L87" s="104"/>
      <c r="M87" s="243"/>
      <c r="N87" s="81"/>
    </row>
    <row r="88" spans="1:14" ht="12.75">
      <c r="A88" s="122"/>
      <c r="B88" s="102"/>
      <c r="C88" s="123" t="s">
        <v>491</v>
      </c>
      <c r="D88" s="124"/>
      <c r="E88" s="104"/>
      <c r="F88" s="124"/>
      <c r="G88" s="103"/>
      <c r="H88" s="104"/>
      <c r="I88" s="104"/>
      <c r="J88" s="104"/>
      <c r="K88" s="104"/>
      <c r="L88" s="104"/>
      <c r="M88" s="243"/>
      <c r="N88" s="81"/>
    </row>
    <row r="89" spans="1:14" ht="12.75">
      <c r="A89" s="122"/>
      <c r="B89" s="102"/>
      <c r="C89" s="123" t="s">
        <v>496</v>
      </c>
      <c r="D89" s="124"/>
      <c r="E89" s="104"/>
      <c r="F89" s="124"/>
      <c r="G89" s="103"/>
      <c r="H89" s="104"/>
      <c r="I89" s="104"/>
      <c r="J89" s="104"/>
      <c r="K89" s="104"/>
      <c r="L89" s="104"/>
      <c r="M89" s="243"/>
      <c r="N89" s="81"/>
    </row>
    <row r="90" spans="1:14" ht="12.75">
      <c r="A90" s="122"/>
      <c r="B90" s="102"/>
      <c r="C90" s="123" t="s">
        <v>487</v>
      </c>
      <c r="D90" s="124"/>
      <c r="E90" s="104"/>
      <c r="F90" s="124"/>
      <c r="G90" s="103"/>
      <c r="H90" s="104"/>
      <c r="I90" s="104"/>
      <c r="J90" s="104"/>
      <c r="K90" s="104"/>
      <c r="L90" s="104"/>
      <c r="M90" s="243"/>
      <c r="N90" s="81"/>
    </row>
    <row r="91" spans="1:14" ht="12.75">
      <c r="A91" s="122"/>
      <c r="B91" s="102"/>
      <c r="C91" s="123" t="s">
        <v>497</v>
      </c>
      <c r="D91" s="104">
        <v>1250</v>
      </c>
      <c r="E91" s="104"/>
      <c r="F91" s="104"/>
      <c r="G91" s="103">
        <f>D91</f>
        <v>1250</v>
      </c>
      <c r="H91" s="104">
        <v>62.5</v>
      </c>
      <c r="I91" s="104"/>
      <c r="J91" s="104">
        <f>G91*0.1</f>
        <v>125</v>
      </c>
      <c r="K91" s="104"/>
      <c r="L91" s="104">
        <v>0</v>
      </c>
      <c r="M91" s="243">
        <f>H91+J91</f>
        <v>187.5</v>
      </c>
      <c r="N91" s="81"/>
    </row>
    <row r="92" spans="1:14" ht="12.75">
      <c r="A92" s="122"/>
      <c r="B92" s="102"/>
      <c r="C92" s="102"/>
      <c r="D92" s="112"/>
      <c r="E92" s="104"/>
      <c r="F92" s="112"/>
      <c r="G92" s="103"/>
      <c r="H92" s="104"/>
      <c r="I92" s="104"/>
      <c r="J92" s="104"/>
      <c r="K92" s="104"/>
      <c r="L92" s="104"/>
      <c r="M92" s="243"/>
      <c r="N92" s="81"/>
    </row>
    <row r="93" spans="1:14" ht="12.75">
      <c r="A93" s="122" t="s">
        <v>424</v>
      </c>
      <c r="B93" t="s">
        <v>499</v>
      </c>
      <c r="C93" s="121" t="s">
        <v>239</v>
      </c>
      <c r="D93" s="112"/>
      <c r="E93" s="104"/>
      <c r="F93" s="112"/>
      <c r="G93" s="103"/>
      <c r="H93" s="104"/>
      <c r="I93" s="104"/>
      <c r="J93" s="104"/>
      <c r="K93" s="104"/>
      <c r="L93" s="104"/>
      <c r="M93" s="243"/>
      <c r="N93" s="81"/>
    </row>
    <row r="94" spans="1:14" ht="12.75">
      <c r="A94" s="122"/>
      <c r="B94" s="102"/>
      <c r="C94" s="102" t="s">
        <v>490</v>
      </c>
      <c r="D94" s="112"/>
      <c r="E94" s="104"/>
      <c r="F94" s="112"/>
      <c r="G94" s="103"/>
      <c r="H94" s="104"/>
      <c r="I94" s="104"/>
      <c r="J94" s="104"/>
      <c r="K94" s="104"/>
      <c r="L94" s="104"/>
      <c r="M94" s="243"/>
      <c r="N94" s="81"/>
    </row>
    <row r="95" spans="1:14" ht="12.75">
      <c r="A95" s="122"/>
      <c r="B95" s="102"/>
      <c r="C95" s="102" t="s">
        <v>484</v>
      </c>
      <c r="D95" s="112"/>
      <c r="E95" s="104"/>
      <c r="F95" s="112"/>
      <c r="G95" s="103"/>
      <c r="H95" s="104"/>
      <c r="I95" s="104"/>
      <c r="J95" s="104"/>
      <c r="K95" s="104"/>
      <c r="L95" s="104"/>
      <c r="M95" s="243"/>
      <c r="N95" s="81"/>
    </row>
    <row r="96" spans="1:14" ht="12.75">
      <c r="A96" s="122"/>
      <c r="B96" s="102"/>
      <c r="C96" s="123" t="s">
        <v>491</v>
      </c>
      <c r="D96" s="124"/>
      <c r="E96" s="104"/>
      <c r="F96" s="124"/>
      <c r="G96" s="103"/>
      <c r="H96" s="104"/>
      <c r="I96" s="104"/>
      <c r="J96" s="104"/>
      <c r="K96" s="104"/>
      <c r="L96" s="104"/>
      <c r="M96" s="243"/>
      <c r="N96" s="81"/>
    </row>
    <row r="97" spans="1:14" ht="12.75">
      <c r="A97" s="122"/>
      <c r="B97" s="102"/>
      <c r="C97" s="123" t="s">
        <v>496</v>
      </c>
      <c r="D97" s="124"/>
      <c r="E97" s="104"/>
      <c r="F97" s="124"/>
      <c r="G97" s="103"/>
      <c r="H97" s="104"/>
      <c r="I97" s="104"/>
      <c r="J97" s="104"/>
      <c r="K97" s="104"/>
      <c r="L97" s="104"/>
      <c r="M97" s="243"/>
      <c r="N97" s="81"/>
    </row>
    <row r="98" spans="1:14" ht="12.75">
      <c r="A98" s="122"/>
      <c r="B98" s="102"/>
      <c r="C98" s="123" t="s">
        <v>487</v>
      </c>
      <c r="D98" s="124"/>
      <c r="E98" s="104"/>
      <c r="F98" s="124"/>
      <c r="G98" s="103"/>
      <c r="H98" s="104"/>
      <c r="I98" s="104"/>
      <c r="J98" s="104"/>
      <c r="K98" s="104"/>
      <c r="L98" s="104"/>
      <c r="M98" s="243"/>
      <c r="N98" s="81"/>
    </row>
    <row r="99" spans="1:14" ht="12.75">
      <c r="A99" s="122"/>
      <c r="B99" s="102"/>
      <c r="C99" s="123" t="s">
        <v>497</v>
      </c>
      <c r="D99" s="104">
        <v>1250</v>
      </c>
      <c r="E99" s="104"/>
      <c r="F99" s="104"/>
      <c r="G99" s="103">
        <f>D99</f>
        <v>1250</v>
      </c>
      <c r="H99" s="104">
        <v>62.5</v>
      </c>
      <c r="I99" s="104"/>
      <c r="J99" s="104">
        <f>G99*0.1</f>
        <v>125</v>
      </c>
      <c r="K99" s="104"/>
      <c r="L99" s="104">
        <v>0</v>
      </c>
      <c r="M99" s="243">
        <f>H99+J99</f>
        <v>187.5</v>
      </c>
      <c r="N99" s="81"/>
    </row>
    <row r="100" spans="1:14" ht="12.75">
      <c r="A100" s="122"/>
      <c r="B100" s="102"/>
      <c r="C100" s="102"/>
      <c r="D100" s="112"/>
      <c r="E100" s="104"/>
      <c r="F100" s="112"/>
      <c r="G100" s="103"/>
      <c r="H100" s="104"/>
      <c r="I100" s="104"/>
      <c r="J100" s="104"/>
      <c r="K100" s="104"/>
      <c r="L100" s="104"/>
      <c r="M100" s="243"/>
      <c r="N100" s="81"/>
    </row>
    <row r="101" spans="1:14" ht="12.75">
      <c r="A101" s="122" t="s">
        <v>425</v>
      </c>
      <c r="B101" t="s">
        <v>500</v>
      </c>
      <c r="C101" s="121" t="s">
        <v>283</v>
      </c>
      <c r="D101" s="112"/>
      <c r="E101" s="104"/>
      <c r="F101" s="112"/>
      <c r="G101" s="103"/>
      <c r="H101" s="104"/>
      <c r="I101" s="104"/>
      <c r="J101" s="104"/>
      <c r="K101" s="104"/>
      <c r="L101" s="104"/>
      <c r="M101" s="243"/>
      <c r="N101" s="81"/>
    </row>
    <row r="102" spans="1:14" ht="12.75">
      <c r="A102" s="122"/>
      <c r="B102" s="102"/>
      <c r="C102" s="102" t="s">
        <v>501</v>
      </c>
      <c r="D102" s="112"/>
      <c r="E102" s="104"/>
      <c r="F102" s="112"/>
      <c r="G102" s="103"/>
      <c r="H102" s="104"/>
      <c r="I102" s="104"/>
      <c r="J102" s="104"/>
      <c r="K102" s="104"/>
      <c r="L102" s="104"/>
      <c r="M102" s="243"/>
      <c r="N102" s="81"/>
    </row>
    <row r="103" spans="1:14" ht="12.75">
      <c r="A103" s="122"/>
      <c r="B103" s="102"/>
      <c r="C103" s="102" t="s">
        <v>484</v>
      </c>
      <c r="D103" s="112"/>
      <c r="E103" s="104"/>
      <c r="F103" s="112"/>
      <c r="G103" s="103"/>
      <c r="H103" s="104"/>
      <c r="I103" s="104"/>
      <c r="J103" s="104"/>
      <c r="K103" s="104"/>
      <c r="L103" s="104"/>
      <c r="M103" s="243"/>
      <c r="N103" s="81"/>
    </row>
    <row r="104" spans="1:14" ht="12.75">
      <c r="A104" s="122"/>
      <c r="B104" s="102"/>
      <c r="C104" s="123" t="s">
        <v>502</v>
      </c>
      <c r="D104" s="124"/>
      <c r="E104" s="104"/>
      <c r="F104" s="124"/>
      <c r="G104" s="103"/>
      <c r="H104" s="104"/>
      <c r="I104" s="104"/>
      <c r="J104" s="104"/>
      <c r="K104" s="104"/>
      <c r="L104" s="104"/>
      <c r="M104" s="243"/>
      <c r="N104" s="81"/>
    </row>
    <row r="105" spans="1:14" ht="12.75">
      <c r="A105" s="122"/>
      <c r="B105" s="102"/>
      <c r="C105" s="123" t="s">
        <v>503</v>
      </c>
      <c r="D105" s="124"/>
      <c r="E105" s="104"/>
      <c r="F105" s="124"/>
      <c r="G105" s="103"/>
      <c r="H105" s="104"/>
      <c r="I105" s="104"/>
      <c r="J105" s="104"/>
      <c r="K105" s="104"/>
      <c r="L105" s="104"/>
      <c r="M105" s="243"/>
      <c r="N105" s="81"/>
    </row>
    <row r="106" spans="1:14" ht="12.75">
      <c r="A106" s="122"/>
      <c r="B106" s="102"/>
      <c r="C106" s="123" t="s">
        <v>487</v>
      </c>
      <c r="D106" s="124"/>
      <c r="E106" s="104"/>
      <c r="F106" s="124"/>
      <c r="G106" s="103"/>
      <c r="H106" s="104"/>
      <c r="I106" s="104"/>
      <c r="J106" s="104"/>
      <c r="K106" s="104"/>
      <c r="L106" s="104"/>
      <c r="M106" s="243"/>
      <c r="N106" s="81"/>
    </row>
    <row r="107" spans="1:14" ht="12.75">
      <c r="A107" s="122"/>
      <c r="B107" s="102"/>
      <c r="C107" s="123" t="s">
        <v>504</v>
      </c>
      <c r="D107" s="104">
        <v>1500</v>
      </c>
      <c r="E107" s="104"/>
      <c r="F107" s="104"/>
      <c r="G107" s="103">
        <f>D107</f>
        <v>1500</v>
      </c>
      <c r="H107" s="104">
        <v>75</v>
      </c>
      <c r="I107" s="104"/>
      <c r="J107" s="104">
        <f>G107*0.1</f>
        <v>150</v>
      </c>
      <c r="K107" s="104"/>
      <c r="L107" s="104">
        <v>0</v>
      </c>
      <c r="M107" s="243">
        <f>H107+J107</f>
        <v>225</v>
      </c>
      <c r="N107" s="81"/>
    </row>
    <row r="108" spans="1:14" ht="12.75">
      <c r="A108" s="122"/>
      <c r="B108" s="102"/>
      <c r="C108" s="102"/>
      <c r="D108" s="112"/>
      <c r="E108" s="104"/>
      <c r="F108" s="112"/>
      <c r="G108" s="103"/>
      <c r="H108" s="104"/>
      <c r="I108" s="104"/>
      <c r="J108" s="104"/>
      <c r="K108" s="104"/>
      <c r="L108" s="104"/>
      <c r="M108" s="243"/>
      <c r="N108" s="81"/>
    </row>
    <row r="109" spans="1:14" ht="12.75">
      <c r="A109" s="122"/>
      <c r="B109" s="102"/>
      <c r="C109" s="102"/>
      <c r="D109" s="112"/>
      <c r="E109" s="104"/>
      <c r="F109" s="112"/>
      <c r="G109" s="104"/>
      <c r="H109" s="104"/>
      <c r="I109" s="104"/>
      <c r="J109" s="104"/>
      <c r="K109" s="104"/>
      <c r="L109" s="104"/>
      <c r="M109" s="243"/>
      <c r="N109" s="81"/>
    </row>
    <row r="110" spans="1:14" ht="12.75">
      <c r="A110" s="122"/>
      <c r="B110" s="102"/>
      <c r="C110" s="125"/>
      <c r="D110" s="124"/>
      <c r="E110" s="104"/>
      <c r="F110" s="124"/>
      <c r="G110" s="104"/>
      <c r="H110" s="104"/>
      <c r="I110" s="104"/>
      <c r="J110" s="104"/>
      <c r="K110" s="104"/>
      <c r="L110" s="104"/>
      <c r="M110" s="243"/>
      <c r="N110" s="81"/>
    </row>
    <row r="111" spans="1:14" ht="12.75">
      <c r="A111" s="122"/>
      <c r="B111" s="102"/>
      <c r="C111" s="123"/>
      <c r="D111" s="124"/>
      <c r="E111" s="104"/>
      <c r="F111" s="124"/>
      <c r="G111" s="104"/>
      <c r="H111" s="104"/>
      <c r="I111" s="104"/>
      <c r="J111" s="104"/>
      <c r="K111" s="104"/>
      <c r="L111" s="104"/>
      <c r="M111" s="243"/>
      <c r="N111" s="81"/>
    </row>
    <row r="112" spans="1:14" ht="12.75">
      <c r="A112" s="122"/>
      <c r="B112" s="102"/>
      <c r="C112" s="123"/>
      <c r="D112" s="124"/>
      <c r="E112" s="104"/>
      <c r="F112" s="124"/>
      <c r="G112" s="104"/>
      <c r="H112" s="104"/>
      <c r="I112" s="104"/>
      <c r="J112" s="104"/>
      <c r="K112" s="104"/>
      <c r="L112" s="104"/>
      <c r="M112" s="243"/>
      <c r="N112" s="81"/>
    </row>
    <row r="113" spans="1:14" ht="12.75">
      <c r="A113" s="122"/>
      <c r="B113" s="102"/>
      <c r="C113" s="123"/>
      <c r="D113" s="124"/>
      <c r="E113" s="104"/>
      <c r="F113" s="124"/>
      <c r="G113" s="104"/>
      <c r="H113" s="104"/>
      <c r="I113" s="104"/>
      <c r="J113" s="104"/>
      <c r="K113" s="104"/>
      <c r="L113" s="104"/>
      <c r="M113" s="243"/>
      <c r="N113" s="81"/>
    </row>
    <row r="114" spans="1:14" ht="12.75">
      <c r="A114" s="122"/>
      <c r="B114" s="102"/>
      <c r="C114" s="123"/>
      <c r="D114" s="124"/>
      <c r="E114" s="104"/>
      <c r="F114" s="124"/>
      <c r="G114" s="104"/>
      <c r="H114" s="104"/>
      <c r="I114" s="104"/>
      <c r="J114" s="104"/>
      <c r="K114" s="104"/>
      <c r="L114" s="104"/>
      <c r="M114" s="243"/>
      <c r="N114" s="81"/>
    </row>
    <row r="115" spans="1:14" ht="12.75">
      <c r="A115" s="122"/>
      <c r="B115" s="102"/>
      <c r="C115" s="123"/>
      <c r="D115" s="124"/>
      <c r="E115" s="104"/>
      <c r="F115" s="124"/>
      <c r="G115" s="104"/>
      <c r="H115" s="104"/>
      <c r="I115" s="104"/>
      <c r="J115" s="104"/>
      <c r="K115" s="104"/>
      <c r="L115" s="104"/>
      <c r="M115" s="243"/>
      <c r="N115" s="81"/>
    </row>
    <row r="116" spans="1:14" ht="12.75">
      <c r="A116" s="122"/>
      <c r="B116" s="102"/>
      <c r="C116" s="123"/>
      <c r="D116" s="124"/>
      <c r="E116" s="104"/>
      <c r="F116" s="124"/>
      <c r="G116" s="103"/>
      <c r="H116" s="104"/>
      <c r="I116" s="104"/>
      <c r="J116" s="104"/>
      <c r="K116" s="104"/>
      <c r="L116" s="104"/>
      <c r="M116" s="243"/>
      <c r="N116" s="81"/>
    </row>
    <row r="117" spans="1:14" ht="12.75">
      <c r="A117" s="122"/>
      <c r="B117" s="102"/>
      <c r="C117" s="112"/>
      <c r="D117" s="124"/>
      <c r="E117" s="104"/>
      <c r="F117" s="124"/>
      <c r="G117" s="104"/>
      <c r="H117" s="104"/>
      <c r="I117" s="104"/>
      <c r="J117" s="104"/>
      <c r="K117" s="104"/>
      <c r="L117" s="104"/>
      <c r="M117" s="243"/>
      <c r="N117" s="81"/>
    </row>
    <row r="118" spans="1:14" ht="12.75">
      <c r="A118" s="122"/>
      <c r="B118" s="102"/>
      <c r="C118" s="125"/>
      <c r="D118" s="124"/>
      <c r="E118" s="104"/>
      <c r="F118" s="124"/>
      <c r="G118" s="103"/>
      <c r="H118" s="104"/>
      <c r="I118" s="104"/>
      <c r="J118" s="104"/>
      <c r="K118" s="104"/>
      <c r="L118" s="104"/>
      <c r="M118" s="243"/>
      <c r="N118" s="81"/>
    </row>
    <row r="119" spans="1:14" ht="12.75">
      <c r="A119" s="122"/>
      <c r="B119" s="102"/>
      <c r="C119" s="123"/>
      <c r="D119" s="124"/>
      <c r="E119" s="104"/>
      <c r="F119" s="124"/>
      <c r="G119" s="103"/>
      <c r="H119" s="104"/>
      <c r="I119" s="104"/>
      <c r="J119" s="104"/>
      <c r="K119" s="104"/>
      <c r="L119" s="104"/>
      <c r="M119" s="243"/>
      <c r="N119" s="81"/>
    </row>
    <row r="120" spans="1:14" ht="12.75">
      <c r="A120" s="122"/>
      <c r="B120" s="102"/>
      <c r="C120" s="123"/>
      <c r="D120" s="124"/>
      <c r="E120" s="104"/>
      <c r="F120" s="124"/>
      <c r="G120" s="103"/>
      <c r="H120" s="104"/>
      <c r="I120" s="104"/>
      <c r="J120" s="104"/>
      <c r="K120" s="104"/>
      <c r="L120" s="104"/>
      <c r="M120" s="243"/>
      <c r="N120" s="81"/>
    </row>
    <row r="121" spans="1:14" ht="12.75">
      <c r="A121" s="122"/>
      <c r="B121" s="102"/>
      <c r="C121" s="123"/>
      <c r="D121" s="124"/>
      <c r="E121" s="104"/>
      <c r="F121" s="124"/>
      <c r="G121" s="103"/>
      <c r="H121" s="104"/>
      <c r="I121" s="104"/>
      <c r="J121" s="104"/>
      <c r="K121" s="104"/>
      <c r="L121" s="104"/>
      <c r="M121" s="243"/>
      <c r="N121" s="81"/>
    </row>
    <row r="122" spans="1:14" ht="12.75">
      <c r="A122" s="122"/>
      <c r="B122" s="102"/>
      <c r="C122" s="123"/>
      <c r="D122" s="124"/>
      <c r="E122" s="104"/>
      <c r="F122" s="124"/>
      <c r="G122" s="103"/>
      <c r="H122" s="104"/>
      <c r="I122" s="104"/>
      <c r="J122" s="104"/>
      <c r="K122" s="104"/>
      <c r="L122" s="104"/>
      <c r="M122" s="243"/>
      <c r="N122" s="81"/>
    </row>
    <row r="123" spans="1:14" ht="12.75">
      <c r="A123" s="122"/>
      <c r="B123" s="102"/>
      <c r="C123" s="102"/>
      <c r="D123" s="112"/>
      <c r="E123" s="126"/>
      <c r="F123" s="112"/>
      <c r="G123" s="126"/>
      <c r="H123" s="104"/>
      <c r="I123" s="104"/>
      <c r="J123" s="126"/>
      <c r="K123" s="126"/>
      <c r="L123" s="104"/>
      <c r="M123" s="245"/>
      <c r="N123" s="81"/>
    </row>
    <row r="124" spans="1:14" ht="12.75">
      <c r="A124" s="128"/>
      <c r="B124" s="114"/>
      <c r="C124" s="114"/>
      <c r="D124" s="129"/>
      <c r="E124" s="130"/>
      <c r="F124" s="129"/>
      <c r="G124" s="110"/>
      <c r="H124" s="130"/>
      <c r="I124" s="130"/>
      <c r="J124" s="130"/>
      <c r="K124" s="130"/>
      <c r="L124" s="130"/>
      <c r="M124" s="246"/>
      <c r="N124" s="81"/>
    </row>
    <row r="125" spans="1:14" ht="12.75">
      <c r="A125" s="132"/>
      <c r="B125" s="133"/>
      <c r="C125" s="133"/>
      <c r="D125" s="134"/>
      <c r="E125" s="134"/>
      <c r="F125" s="134"/>
      <c r="G125" s="134"/>
      <c r="H125" s="135"/>
      <c r="I125" s="135"/>
      <c r="J125" s="136"/>
      <c r="K125" s="136"/>
      <c r="L125" s="136"/>
      <c r="M125" s="136"/>
      <c r="N125" s="81"/>
    </row>
    <row r="126" spans="1:14" s="258" customFormat="1" ht="12.75">
      <c r="A126" s="56"/>
      <c r="B126" s="55"/>
      <c r="C126" s="255" t="s">
        <v>505</v>
      </c>
      <c r="D126" s="256">
        <f aca="true" t="shared" si="1" ref="D126:M126">SUM(D77:D124)</f>
        <v>5250</v>
      </c>
      <c r="E126" s="256"/>
      <c r="F126" s="256"/>
      <c r="G126" s="256">
        <f t="shared" si="1"/>
        <v>5250</v>
      </c>
      <c r="H126" s="256">
        <v>262.5</v>
      </c>
      <c r="I126" s="256"/>
      <c r="J126" s="256">
        <f t="shared" si="1"/>
        <v>525</v>
      </c>
      <c r="K126" s="256"/>
      <c r="L126" s="256">
        <f t="shared" si="1"/>
        <v>0</v>
      </c>
      <c r="M126" s="256">
        <f t="shared" si="1"/>
        <v>787.5</v>
      </c>
      <c r="N126" s="257"/>
    </row>
    <row r="127" spans="1:14" ht="12.75">
      <c r="A127" s="82"/>
      <c r="B127" s="83"/>
      <c r="C127" s="217"/>
      <c r="D127" s="218"/>
      <c r="E127" s="218"/>
      <c r="F127" s="218"/>
      <c r="G127" s="218"/>
      <c r="H127" s="219"/>
      <c r="I127" s="219"/>
      <c r="J127" s="220"/>
      <c r="K127" s="220"/>
      <c r="L127" s="220"/>
      <c r="M127" s="220"/>
      <c r="N127" s="81"/>
    </row>
    <row r="128" spans="1:14" ht="12.75">
      <c r="A128" s="82"/>
      <c r="B128" s="83"/>
      <c r="C128" s="83"/>
      <c r="D128" s="78"/>
      <c r="E128" s="78"/>
      <c r="F128" s="78"/>
      <c r="G128" s="78"/>
      <c r="H128" s="80"/>
      <c r="I128" s="80"/>
      <c r="J128" s="81"/>
      <c r="K128" s="81"/>
      <c r="L128" s="81"/>
      <c r="M128" s="81"/>
      <c r="N128" s="81"/>
    </row>
    <row r="129" spans="1:14" ht="12.75">
      <c r="A129" s="76" t="s">
        <v>0</v>
      </c>
      <c r="B129" s="77"/>
      <c r="C129" s="77"/>
      <c r="D129" s="112"/>
      <c r="E129" s="112"/>
      <c r="F129" s="112"/>
      <c r="G129" s="112"/>
      <c r="J129" s="79" t="s">
        <v>1</v>
      </c>
      <c r="K129" s="79"/>
      <c r="L129" s="79"/>
      <c r="M129" s="79"/>
      <c r="N129" s="81"/>
    </row>
    <row r="130" spans="1:14" ht="12.75">
      <c r="A130" s="76" t="s">
        <v>2</v>
      </c>
      <c r="B130" s="77"/>
      <c r="C130" s="77"/>
      <c r="D130" s="112"/>
      <c r="E130" s="112"/>
      <c r="F130" s="112"/>
      <c r="G130" s="112"/>
      <c r="J130" s="247" t="s">
        <v>3</v>
      </c>
      <c r="K130" s="79"/>
      <c r="L130" s="79"/>
      <c r="M130" s="79"/>
      <c r="N130" s="81"/>
    </row>
    <row r="131" spans="1:14" ht="12.75">
      <c r="A131" s="76" t="s">
        <v>4</v>
      </c>
      <c r="B131" s="77"/>
      <c r="C131" s="77"/>
      <c r="D131" s="78"/>
      <c r="E131" s="78"/>
      <c r="F131" s="78"/>
      <c r="G131" s="80"/>
      <c r="H131" s="80"/>
      <c r="I131" s="80"/>
      <c r="J131" s="81"/>
      <c r="K131" s="81"/>
      <c r="L131" s="80"/>
      <c r="M131" s="81"/>
      <c r="N131" s="81"/>
    </row>
    <row r="132" spans="1:14" ht="20.25">
      <c r="A132" s="211" t="s">
        <v>481</v>
      </c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81"/>
    </row>
    <row r="133" spans="1:14" ht="12.75">
      <c r="A133" s="82"/>
      <c r="B133" s="83"/>
      <c r="C133" s="83"/>
      <c r="D133" s="78"/>
      <c r="E133" s="78"/>
      <c r="F133" s="78"/>
      <c r="G133" s="80"/>
      <c r="H133" s="80"/>
      <c r="I133" s="80"/>
      <c r="J133" s="81"/>
      <c r="K133" s="81"/>
      <c r="L133" s="80"/>
      <c r="M133" s="81"/>
      <c r="N133" s="81"/>
    </row>
    <row r="134" spans="1:14" ht="12.75">
      <c r="A134" s="84"/>
      <c r="B134" s="83"/>
      <c r="C134" s="83"/>
      <c r="D134" s="78"/>
      <c r="E134" s="78"/>
      <c r="F134" s="78"/>
      <c r="G134" s="80"/>
      <c r="H134" s="80"/>
      <c r="I134" s="80"/>
      <c r="J134" s="81"/>
      <c r="K134" s="81"/>
      <c r="L134" s="80"/>
      <c r="M134" s="81"/>
      <c r="N134" s="81"/>
    </row>
    <row r="135" spans="1:14" ht="12.75">
      <c r="A135" s="22" t="s">
        <v>317</v>
      </c>
      <c r="B135" s="85"/>
      <c r="C135" s="85"/>
      <c r="D135" s="86"/>
      <c r="E135" s="86"/>
      <c r="F135" s="86"/>
      <c r="G135" s="85"/>
      <c r="H135" s="85"/>
      <c r="I135" s="85"/>
      <c r="J135" s="85"/>
      <c r="K135" s="85"/>
      <c r="L135" s="80"/>
      <c r="M135" s="81"/>
      <c r="N135" s="81"/>
    </row>
    <row r="136" spans="1:14" ht="12.75">
      <c r="A136" s="82"/>
      <c r="B136" s="83"/>
      <c r="C136" s="83"/>
      <c r="D136" s="78"/>
      <c r="E136" s="78"/>
      <c r="F136" s="78"/>
      <c r="G136" s="80"/>
      <c r="H136" s="80"/>
      <c r="I136" s="80"/>
      <c r="J136" s="81"/>
      <c r="K136" s="81"/>
      <c r="L136" s="80"/>
      <c r="M136" s="81"/>
      <c r="N136" s="81"/>
    </row>
    <row r="137" spans="1:14" ht="12.75">
      <c r="A137" s="115"/>
      <c r="B137" s="116"/>
      <c r="C137" s="116"/>
      <c r="D137" s="117"/>
      <c r="E137" s="117"/>
      <c r="F137" s="117"/>
      <c r="G137" s="118"/>
      <c r="H137" s="118"/>
      <c r="I137" s="118"/>
      <c r="J137" s="119"/>
      <c r="K137" s="119"/>
      <c r="L137" s="118"/>
      <c r="M137" s="119"/>
      <c r="N137" s="81"/>
    </row>
    <row r="138" spans="1:14" ht="12.75">
      <c r="A138" s="88"/>
      <c r="B138" s="89"/>
      <c r="C138" s="89"/>
      <c r="D138" s="90" t="s">
        <v>5</v>
      </c>
      <c r="E138" s="90" t="s">
        <v>5</v>
      </c>
      <c r="F138" s="90" t="s">
        <v>323</v>
      </c>
      <c r="G138" s="89" t="s">
        <v>6</v>
      </c>
      <c r="H138" s="89" t="s">
        <v>265</v>
      </c>
      <c r="I138" s="90" t="s">
        <v>325</v>
      </c>
      <c r="J138" s="89" t="s">
        <v>8</v>
      </c>
      <c r="K138" s="90" t="s">
        <v>323</v>
      </c>
      <c r="L138" s="89" t="s">
        <v>266</v>
      </c>
      <c r="M138" s="240" t="s">
        <v>265</v>
      </c>
      <c r="N138" s="81"/>
    </row>
    <row r="139" spans="1:14" ht="12.75">
      <c r="A139" s="92" t="s">
        <v>9</v>
      </c>
      <c r="B139" s="93" t="s">
        <v>10</v>
      </c>
      <c r="C139" s="93" t="s">
        <v>11</v>
      </c>
      <c r="D139" s="94" t="s">
        <v>12</v>
      </c>
      <c r="E139" s="94" t="s">
        <v>13</v>
      </c>
      <c r="F139" s="94" t="s">
        <v>319</v>
      </c>
      <c r="G139" s="93" t="s">
        <v>13</v>
      </c>
      <c r="H139" s="93" t="s">
        <v>14</v>
      </c>
      <c r="I139" s="94" t="s">
        <v>320</v>
      </c>
      <c r="J139" s="93" t="s">
        <v>15</v>
      </c>
      <c r="K139" s="93">
        <v>2005</v>
      </c>
      <c r="L139" s="93" t="s">
        <v>267</v>
      </c>
      <c r="M139" s="241" t="s">
        <v>14</v>
      </c>
      <c r="N139" s="81"/>
    </row>
    <row r="140" spans="1:14" ht="12.75">
      <c r="A140" s="96"/>
      <c r="B140" s="97"/>
      <c r="C140" s="97"/>
      <c r="D140" s="98" t="s">
        <v>16</v>
      </c>
      <c r="E140" s="98"/>
      <c r="F140" s="98"/>
      <c r="G140" s="97">
        <v>2007</v>
      </c>
      <c r="H140" s="97">
        <v>2006</v>
      </c>
      <c r="I140" s="97">
        <v>2006</v>
      </c>
      <c r="J140" s="97">
        <v>2007</v>
      </c>
      <c r="K140" s="97">
        <v>2006</v>
      </c>
      <c r="L140" s="97"/>
      <c r="M140" s="242">
        <v>2007</v>
      </c>
      <c r="N140" s="81"/>
    </row>
    <row r="141" spans="1:14" ht="12.75">
      <c r="A141" s="120" t="s">
        <v>426</v>
      </c>
      <c r="B141" t="s">
        <v>506</v>
      </c>
      <c r="C141" s="121" t="s">
        <v>283</v>
      </c>
      <c r="D141" s="112"/>
      <c r="E141" s="104"/>
      <c r="F141" s="112"/>
      <c r="G141" s="103"/>
      <c r="H141" s="104"/>
      <c r="I141" s="104"/>
      <c r="J141" s="104"/>
      <c r="K141" s="104"/>
      <c r="L141" s="104"/>
      <c r="M141" s="243"/>
      <c r="N141" s="81"/>
    </row>
    <row r="142" spans="1:14" ht="12.75">
      <c r="A142" s="122"/>
      <c r="B142" s="102"/>
      <c r="C142" s="102" t="s">
        <v>193</v>
      </c>
      <c r="D142" s="112"/>
      <c r="E142" s="104"/>
      <c r="F142" s="112"/>
      <c r="G142" s="103"/>
      <c r="H142" s="104"/>
      <c r="I142" s="104"/>
      <c r="J142" s="104"/>
      <c r="K142" s="104"/>
      <c r="L142" s="104"/>
      <c r="M142" s="243"/>
      <c r="N142" s="81"/>
    </row>
    <row r="143" spans="1:14" ht="12.75">
      <c r="A143" s="122"/>
      <c r="B143" s="102"/>
      <c r="C143" s="102" t="s">
        <v>484</v>
      </c>
      <c r="D143" s="112"/>
      <c r="E143" s="104"/>
      <c r="F143" s="112"/>
      <c r="G143" s="103"/>
      <c r="H143" s="104"/>
      <c r="I143" s="104"/>
      <c r="J143" s="104"/>
      <c r="K143" s="104"/>
      <c r="L143" s="104"/>
      <c r="M143" s="243"/>
      <c r="N143" s="81"/>
    </row>
    <row r="144" spans="1:14" ht="12.75">
      <c r="A144" s="122"/>
      <c r="B144" s="102"/>
      <c r="C144" s="123" t="s">
        <v>507</v>
      </c>
      <c r="D144" s="124"/>
      <c r="E144" s="104"/>
      <c r="F144" s="124"/>
      <c r="G144" s="103"/>
      <c r="H144" s="104"/>
      <c r="I144" s="104"/>
      <c r="J144" s="104"/>
      <c r="K144" s="104"/>
      <c r="L144" s="104"/>
      <c r="M144" s="243"/>
      <c r="N144" s="81"/>
    </row>
    <row r="145" spans="1:14" ht="12.75">
      <c r="A145" s="122"/>
      <c r="B145" s="102"/>
      <c r="C145" s="123" t="s">
        <v>508</v>
      </c>
      <c r="D145" s="124"/>
      <c r="E145" s="104"/>
      <c r="F145" s="124"/>
      <c r="G145" s="103"/>
      <c r="H145" s="104"/>
      <c r="I145" s="104"/>
      <c r="J145" s="104"/>
      <c r="K145" s="104"/>
      <c r="L145" s="104"/>
      <c r="M145" s="243"/>
      <c r="N145" s="81"/>
    </row>
    <row r="146" spans="1:14" ht="12.75">
      <c r="A146" s="122"/>
      <c r="B146" s="102"/>
      <c r="C146" s="123" t="s">
        <v>487</v>
      </c>
      <c r="D146" s="124"/>
      <c r="E146" s="104"/>
      <c r="F146" s="124"/>
      <c r="G146" s="103"/>
      <c r="H146" s="104"/>
      <c r="I146" s="104"/>
      <c r="J146" s="104"/>
      <c r="K146" s="104"/>
      <c r="L146" s="104"/>
      <c r="M146" s="243"/>
      <c r="N146" s="81"/>
    </row>
    <row r="147" spans="1:14" ht="12.75">
      <c r="A147" s="122"/>
      <c r="B147" s="102"/>
      <c r="C147" s="123" t="s">
        <v>509</v>
      </c>
      <c r="D147" s="104">
        <v>560</v>
      </c>
      <c r="E147" s="104"/>
      <c r="F147" s="104"/>
      <c r="G147" s="103">
        <f>D147</f>
        <v>560</v>
      </c>
      <c r="H147" s="104">
        <v>23.333333333333332</v>
      </c>
      <c r="I147" s="104"/>
      <c r="J147" s="104">
        <f>G147*0.1</f>
        <v>56</v>
      </c>
      <c r="K147" s="104"/>
      <c r="L147" s="104">
        <v>0</v>
      </c>
      <c r="M147" s="243">
        <f>H147+J147</f>
        <v>79.33333333333333</v>
      </c>
      <c r="N147" s="81"/>
    </row>
    <row r="148" spans="1:14" ht="12.75">
      <c r="A148" s="122"/>
      <c r="B148" s="102"/>
      <c r="C148" s="102"/>
      <c r="D148" s="112"/>
      <c r="E148" s="104"/>
      <c r="F148" s="112"/>
      <c r="G148" s="103"/>
      <c r="H148" s="104"/>
      <c r="I148" s="104"/>
      <c r="J148" s="104"/>
      <c r="K148" s="104"/>
      <c r="L148" s="104"/>
      <c r="M148" s="243"/>
      <c r="N148" s="81"/>
    </row>
    <row r="149" spans="1:14" ht="12.75">
      <c r="A149" s="122"/>
      <c r="B149" s="102"/>
      <c r="C149" s="121"/>
      <c r="D149" s="112"/>
      <c r="E149" s="104"/>
      <c r="F149" s="112"/>
      <c r="G149" s="103"/>
      <c r="H149" s="104"/>
      <c r="I149" s="104"/>
      <c r="J149" s="104"/>
      <c r="K149" s="104"/>
      <c r="L149" s="104"/>
      <c r="M149" s="243"/>
      <c r="N149" s="81"/>
    </row>
    <row r="150" spans="1:14" ht="12.75">
      <c r="A150" s="122"/>
      <c r="B150" s="102"/>
      <c r="C150" s="102"/>
      <c r="D150" s="112"/>
      <c r="E150" s="104"/>
      <c r="F150" s="112"/>
      <c r="G150" s="103"/>
      <c r="H150" s="104"/>
      <c r="I150" s="104"/>
      <c r="J150" s="104"/>
      <c r="K150" s="104"/>
      <c r="L150" s="104"/>
      <c r="M150" s="243"/>
      <c r="N150" s="81"/>
    </row>
    <row r="151" spans="1:14" ht="12.75">
      <c r="A151" s="122"/>
      <c r="B151" s="102"/>
      <c r="C151" s="102"/>
      <c r="D151" s="112"/>
      <c r="E151" s="104"/>
      <c r="F151" s="112"/>
      <c r="G151" s="103"/>
      <c r="H151" s="104"/>
      <c r="I151" s="104"/>
      <c r="J151" s="104"/>
      <c r="K151" s="104"/>
      <c r="L151" s="104"/>
      <c r="M151" s="243"/>
      <c r="N151" s="81"/>
    </row>
    <row r="152" spans="1:14" ht="12.75">
      <c r="A152" s="122"/>
      <c r="B152" s="102"/>
      <c r="C152" s="123"/>
      <c r="D152" s="124"/>
      <c r="E152" s="104"/>
      <c r="F152" s="124"/>
      <c r="G152" s="103"/>
      <c r="H152" s="104"/>
      <c r="I152" s="104"/>
      <c r="J152" s="104"/>
      <c r="K152" s="104"/>
      <c r="L152" s="104"/>
      <c r="M152" s="243"/>
      <c r="N152" s="81"/>
    </row>
    <row r="153" spans="1:14" ht="12.75">
      <c r="A153" s="122"/>
      <c r="B153" s="102"/>
      <c r="C153" s="123"/>
      <c r="D153" s="124"/>
      <c r="E153" s="104"/>
      <c r="F153" s="124"/>
      <c r="G153" s="103"/>
      <c r="H153" s="104"/>
      <c r="I153" s="104"/>
      <c r="J153" s="104"/>
      <c r="K153" s="104"/>
      <c r="L153" s="104"/>
      <c r="M153" s="243"/>
      <c r="N153" s="81"/>
    </row>
    <row r="154" spans="1:14" ht="12.75">
      <c r="A154" s="122"/>
      <c r="B154" s="102"/>
      <c r="C154" s="123"/>
      <c r="D154" s="124"/>
      <c r="E154" s="104"/>
      <c r="F154" s="124"/>
      <c r="G154" s="103"/>
      <c r="H154" s="104"/>
      <c r="I154" s="104"/>
      <c r="J154" s="104"/>
      <c r="K154" s="104"/>
      <c r="L154" s="104"/>
      <c r="M154" s="243"/>
      <c r="N154" s="81"/>
    </row>
    <row r="155" spans="1:14" ht="12.75">
      <c r="A155" s="122"/>
      <c r="B155" s="102"/>
      <c r="C155" s="123"/>
      <c r="D155" s="104"/>
      <c r="E155" s="104"/>
      <c r="F155" s="104"/>
      <c r="G155" s="103"/>
      <c r="H155" s="104"/>
      <c r="I155" s="104"/>
      <c r="J155" s="104"/>
      <c r="K155" s="104"/>
      <c r="L155" s="104"/>
      <c r="M155" s="243"/>
      <c r="N155" s="81"/>
    </row>
    <row r="156" spans="1:14" ht="12.75">
      <c r="A156" s="122"/>
      <c r="B156" s="102"/>
      <c r="C156" s="102"/>
      <c r="D156" s="112"/>
      <c r="E156" s="104"/>
      <c r="F156" s="112"/>
      <c r="G156" s="103"/>
      <c r="H156" s="104"/>
      <c r="I156" s="104"/>
      <c r="J156" s="104"/>
      <c r="K156" s="104"/>
      <c r="L156" s="104"/>
      <c r="M156" s="243"/>
      <c r="N156" s="81"/>
    </row>
    <row r="157" spans="1:14" ht="12.75">
      <c r="A157" s="122"/>
      <c r="B157" s="102"/>
      <c r="C157" s="121"/>
      <c r="D157" s="112"/>
      <c r="E157" s="104"/>
      <c r="F157" s="112"/>
      <c r="G157" s="103"/>
      <c r="H157" s="104"/>
      <c r="I157" s="104"/>
      <c r="J157" s="104"/>
      <c r="K157" s="104"/>
      <c r="L157" s="104"/>
      <c r="M157" s="243"/>
      <c r="N157" s="81"/>
    </row>
    <row r="158" spans="1:14" ht="12.75">
      <c r="A158" s="122"/>
      <c r="B158" s="102"/>
      <c r="C158" s="102"/>
      <c r="D158" s="112"/>
      <c r="E158" s="104"/>
      <c r="F158" s="112"/>
      <c r="G158" s="103"/>
      <c r="H158" s="104"/>
      <c r="I158" s="104"/>
      <c r="J158" s="104"/>
      <c r="K158" s="104"/>
      <c r="L158" s="104"/>
      <c r="M158" s="243"/>
      <c r="N158" s="81"/>
    </row>
    <row r="159" spans="1:14" ht="12.75">
      <c r="A159" s="122"/>
      <c r="B159" s="102"/>
      <c r="C159" s="102"/>
      <c r="D159" s="112"/>
      <c r="E159" s="104"/>
      <c r="F159" s="112"/>
      <c r="G159" s="103"/>
      <c r="H159" s="104"/>
      <c r="I159" s="104"/>
      <c r="J159" s="104"/>
      <c r="K159" s="104"/>
      <c r="L159" s="104"/>
      <c r="M159" s="243"/>
      <c r="N159" s="81"/>
    </row>
    <row r="160" spans="1:14" ht="12.75">
      <c r="A160" s="122"/>
      <c r="B160" s="102"/>
      <c r="C160" s="123"/>
      <c r="D160" s="124"/>
      <c r="E160" s="104"/>
      <c r="F160" s="124"/>
      <c r="G160" s="103"/>
      <c r="H160" s="104"/>
      <c r="I160" s="104"/>
      <c r="J160" s="104"/>
      <c r="K160" s="104"/>
      <c r="L160" s="104"/>
      <c r="M160" s="243"/>
      <c r="N160" s="81"/>
    </row>
    <row r="161" spans="1:14" ht="12.75">
      <c r="A161" s="122"/>
      <c r="B161" s="102"/>
      <c r="C161" s="123"/>
      <c r="D161" s="124"/>
      <c r="E161" s="104"/>
      <c r="F161" s="124"/>
      <c r="G161" s="103"/>
      <c r="H161" s="104"/>
      <c r="I161" s="104"/>
      <c r="J161" s="104"/>
      <c r="K161" s="104"/>
      <c r="L161" s="104"/>
      <c r="M161" s="243"/>
      <c r="N161" s="81"/>
    </row>
    <row r="162" spans="1:14" ht="12.75">
      <c r="A162" s="122"/>
      <c r="B162" s="102"/>
      <c r="C162" s="123"/>
      <c r="D162" s="124"/>
      <c r="E162" s="104"/>
      <c r="F162" s="124"/>
      <c r="G162" s="103"/>
      <c r="H162" s="104"/>
      <c r="I162" s="104"/>
      <c r="J162" s="104"/>
      <c r="K162" s="104"/>
      <c r="L162" s="104"/>
      <c r="M162" s="243"/>
      <c r="N162" s="81"/>
    </row>
    <row r="163" spans="1:14" ht="12.75">
      <c r="A163" s="122"/>
      <c r="B163" s="102"/>
      <c r="C163" s="123"/>
      <c r="D163" s="104"/>
      <c r="E163" s="104"/>
      <c r="F163" s="104"/>
      <c r="G163" s="103"/>
      <c r="H163" s="104"/>
      <c r="I163" s="104"/>
      <c r="J163" s="104"/>
      <c r="K163" s="104"/>
      <c r="L163" s="104"/>
      <c r="M163" s="243"/>
      <c r="N163" s="81"/>
    </row>
    <row r="164" spans="1:14" ht="12.75">
      <c r="A164" s="122"/>
      <c r="B164" s="102"/>
      <c r="C164" s="102"/>
      <c r="D164" s="112"/>
      <c r="E164" s="104"/>
      <c r="F164" s="112"/>
      <c r="G164" s="103"/>
      <c r="H164" s="104"/>
      <c r="I164" s="104"/>
      <c r="J164" s="104"/>
      <c r="K164" s="104"/>
      <c r="L164" s="104"/>
      <c r="M164" s="243"/>
      <c r="N164" s="81"/>
    </row>
    <row r="165" spans="1:14" ht="12.75">
      <c r="A165" s="122"/>
      <c r="B165" s="102"/>
      <c r="C165" s="121"/>
      <c r="D165" s="112"/>
      <c r="E165" s="104"/>
      <c r="F165" s="112"/>
      <c r="G165" s="103"/>
      <c r="H165" s="104"/>
      <c r="I165" s="104"/>
      <c r="J165" s="104"/>
      <c r="K165" s="104"/>
      <c r="L165" s="104"/>
      <c r="M165" s="243"/>
      <c r="N165" s="81"/>
    </row>
    <row r="166" spans="1:14" ht="12.75">
      <c r="A166" s="122"/>
      <c r="B166" s="102"/>
      <c r="C166" s="102"/>
      <c r="D166" s="112"/>
      <c r="E166" s="104"/>
      <c r="F166" s="112"/>
      <c r="G166" s="103"/>
      <c r="H166" s="104"/>
      <c r="I166" s="104"/>
      <c r="J166" s="104"/>
      <c r="K166" s="104"/>
      <c r="L166" s="104"/>
      <c r="M166" s="243"/>
      <c r="N166" s="81"/>
    </row>
    <row r="167" spans="1:14" ht="12.75">
      <c r="A167" s="122"/>
      <c r="B167" s="102"/>
      <c r="C167" s="102"/>
      <c r="D167" s="112"/>
      <c r="E167" s="104"/>
      <c r="F167" s="112"/>
      <c r="G167" s="103"/>
      <c r="H167" s="104"/>
      <c r="I167" s="104"/>
      <c r="J167" s="104"/>
      <c r="K167" s="104"/>
      <c r="L167" s="104"/>
      <c r="M167" s="243"/>
      <c r="N167" s="81"/>
    </row>
    <row r="168" spans="1:14" ht="12.75">
      <c r="A168" s="122"/>
      <c r="B168" s="102"/>
      <c r="C168" s="123"/>
      <c r="D168" s="124"/>
      <c r="E168" s="104"/>
      <c r="F168" s="124"/>
      <c r="G168" s="103"/>
      <c r="H168" s="104"/>
      <c r="I168" s="104"/>
      <c r="J168" s="104"/>
      <c r="K168" s="104"/>
      <c r="L168" s="104"/>
      <c r="M168" s="243"/>
      <c r="N168" s="81"/>
    </row>
    <row r="169" spans="1:14" ht="12.75">
      <c r="A169" s="122"/>
      <c r="B169" s="102"/>
      <c r="C169" s="123"/>
      <c r="D169" s="124"/>
      <c r="E169" s="104"/>
      <c r="F169" s="124"/>
      <c r="G169" s="103"/>
      <c r="H169" s="104"/>
      <c r="I169" s="104"/>
      <c r="J169" s="104"/>
      <c r="K169" s="104"/>
      <c r="L169" s="104"/>
      <c r="M169" s="243"/>
      <c r="N169" s="81"/>
    </row>
    <row r="170" spans="1:14" ht="12.75">
      <c r="A170" s="122"/>
      <c r="B170" s="102"/>
      <c r="C170" s="123"/>
      <c r="D170" s="124"/>
      <c r="E170" s="104"/>
      <c r="F170" s="124"/>
      <c r="G170" s="103"/>
      <c r="H170" s="104"/>
      <c r="I170" s="104"/>
      <c r="J170" s="104"/>
      <c r="K170" s="104"/>
      <c r="L170" s="104"/>
      <c r="M170" s="243"/>
      <c r="N170" s="81"/>
    </row>
    <row r="171" spans="1:14" ht="12.75">
      <c r="A171" s="122"/>
      <c r="B171" s="102"/>
      <c r="C171" s="123"/>
      <c r="D171" s="104"/>
      <c r="E171" s="104"/>
      <c r="F171" s="104"/>
      <c r="G171" s="103"/>
      <c r="H171" s="104"/>
      <c r="I171" s="104"/>
      <c r="J171" s="104"/>
      <c r="K171" s="104"/>
      <c r="L171" s="104"/>
      <c r="M171" s="243"/>
      <c r="N171" s="81"/>
    </row>
    <row r="172" spans="1:14" ht="12.75">
      <c r="A172" s="122"/>
      <c r="B172" s="102"/>
      <c r="C172" s="102"/>
      <c r="D172" s="112"/>
      <c r="E172" s="104"/>
      <c r="F172" s="112"/>
      <c r="G172" s="103"/>
      <c r="H172" s="104"/>
      <c r="I172" s="104"/>
      <c r="J172" s="104"/>
      <c r="K172" s="104"/>
      <c r="L172" s="104"/>
      <c r="M172" s="243"/>
      <c r="N172" s="81"/>
    </row>
    <row r="173" spans="1:14" ht="12.75">
      <c r="A173" s="122"/>
      <c r="B173" s="102"/>
      <c r="C173" s="102"/>
      <c r="D173" s="112"/>
      <c r="E173" s="104"/>
      <c r="F173" s="112"/>
      <c r="G173" s="104"/>
      <c r="H173" s="104"/>
      <c r="I173" s="104"/>
      <c r="J173" s="104"/>
      <c r="K173" s="104"/>
      <c r="L173" s="104"/>
      <c r="M173" s="243"/>
      <c r="N173" s="81"/>
    </row>
    <row r="174" spans="1:14" ht="12.75">
      <c r="A174" s="122"/>
      <c r="B174" s="102"/>
      <c r="C174" s="125"/>
      <c r="D174" s="124"/>
      <c r="E174" s="104"/>
      <c r="F174" s="124"/>
      <c r="G174" s="104"/>
      <c r="H174" s="104"/>
      <c r="I174" s="104"/>
      <c r="J174" s="104"/>
      <c r="K174" s="104"/>
      <c r="L174" s="104"/>
      <c r="M174" s="243"/>
      <c r="N174" s="81"/>
    </row>
    <row r="175" spans="1:14" ht="12.75">
      <c r="A175" s="122"/>
      <c r="B175" s="102"/>
      <c r="C175" s="123"/>
      <c r="D175" s="124"/>
      <c r="E175" s="104"/>
      <c r="F175" s="124"/>
      <c r="G175" s="104"/>
      <c r="H175" s="104"/>
      <c r="I175" s="104"/>
      <c r="J175" s="104"/>
      <c r="K175" s="104"/>
      <c r="L175" s="104"/>
      <c r="M175" s="243"/>
      <c r="N175" s="81"/>
    </row>
    <row r="176" spans="1:14" ht="12.75">
      <c r="A176" s="122"/>
      <c r="B176" s="102"/>
      <c r="C176" s="123"/>
      <c r="D176" s="124"/>
      <c r="E176" s="104"/>
      <c r="F176" s="124"/>
      <c r="G176" s="104"/>
      <c r="H176" s="104"/>
      <c r="I176" s="104"/>
      <c r="J176" s="104"/>
      <c r="K176" s="104"/>
      <c r="L176" s="104"/>
      <c r="M176" s="243"/>
      <c r="N176" s="81"/>
    </row>
    <row r="177" spans="1:14" ht="12.75">
      <c r="A177" s="122"/>
      <c r="B177" s="102"/>
      <c r="C177" s="123"/>
      <c r="D177" s="124"/>
      <c r="E177" s="104"/>
      <c r="F177" s="124"/>
      <c r="G177" s="104"/>
      <c r="H177" s="104"/>
      <c r="I177" s="104"/>
      <c r="J177" s="104"/>
      <c r="K177" s="104"/>
      <c r="L177" s="104"/>
      <c r="M177" s="243"/>
      <c r="N177" s="81"/>
    </row>
    <row r="178" spans="1:14" ht="12.75">
      <c r="A178" s="122"/>
      <c r="B178" s="102"/>
      <c r="C178" s="123"/>
      <c r="D178" s="124"/>
      <c r="E178" s="104"/>
      <c r="F178" s="124"/>
      <c r="G178" s="104"/>
      <c r="H178" s="104"/>
      <c r="I178" s="104"/>
      <c r="J178" s="104"/>
      <c r="K178" s="104"/>
      <c r="L178" s="104"/>
      <c r="M178" s="243"/>
      <c r="N178" s="81"/>
    </row>
    <row r="179" spans="1:14" ht="12.75">
      <c r="A179" s="122"/>
      <c r="B179" s="102"/>
      <c r="C179" s="123"/>
      <c r="D179" s="124"/>
      <c r="E179" s="104"/>
      <c r="F179" s="124"/>
      <c r="G179" s="104"/>
      <c r="H179" s="104"/>
      <c r="I179" s="104"/>
      <c r="J179" s="104"/>
      <c r="K179" s="104"/>
      <c r="L179" s="104"/>
      <c r="M179" s="243"/>
      <c r="N179" s="81"/>
    </row>
    <row r="180" spans="1:14" ht="12.75">
      <c r="A180" s="122"/>
      <c r="B180" s="102"/>
      <c r="C180" s="123"/>
      <c r="D180" s="124"/>
      <c r="E180" s="104"/>
      <c r="F180" s="124"/>
      <c r="G180" s="103"/>
      <c r="H180" s="104"/>
      <c r="I180" s="104"/>
      <c r="J180" s="104"/>
      <c r="K180" s="104"/>
      <c r="L180" s="104"/>
      <c r="M180" s="243"/>
      <c r="N180" s="81"/>
    </row>
    <row r="181" spans="1:14" ht="12.75">
      <c r="A181" s="122"/>
      <c r="B181" s="102"/>
      <c r="C181" s="112"/>
      <c r="D181" s="124"/>
      <c r="E181" s="104"/>
      <c r="F181" s="124"/>
      <c r="G181" s="104"/>
      <c r="H181" s="104"/>
      <c r="I181" s="104"/>
      <c r="J181" s="104"/>
      <c r="K181" s="104"/>
      <c r="L181" s="104"/>
      <c r="M181" s="243"/>
      <c r="N181" s="81"/>
    </row>
    <row r="182" spans="1:14" ht="12.75">
      <c r="A182" s="122"/>
      <c r="B182" s="102"/>
      <c r="C182" s="125"/>
      <c r="D182" s="124"/>
      <c r="E182" s="104"/>
      <c r="F182" s="124"/>
      <c r="G182" s="103"/>
      <c r="H182" s="104"/>
      <c r="I182" s="104"/>
      <c r="J182" s="104"/>
      <c r="K182" s="104"/>
      <c r="L182" s="104"/>
      <c r="M182" s="243"/>
      <c r="N182" s="81"/>
    </row>
    <row r="183" spans="1:14" ht="12.75">
      <c r="A183" s="122"/>
      <c r="B183" s="102"/>
      <c r="C183" s="123"/>
      <c r="D183" s="124"/>
      <c r="E183" s="104"/>
      <c r="F183" s="124"/>
      <c r="G183" s="103"/>
      <c r="H183" s="104"/>
      <c r="I183" s="104"/>
      <c r="J183" s="104"/>
      <c r="K183" s="104"/>
      <c r="L183" s="104"/>
      <c r="M183" s="243"/>
      <c r="N183" s="81"/>
    </row>
    <row r="184" spans="1:14" ht="12.75">
      <c r="A184" s="122"/>
      <c r="B184" s="102"/>
      <c r="C184" s="123"/>
      <c r="D184" s="124"/>
      <c r="E184" s="104"/>
      <c r="F184" s="124"/>
      <c r="G184" s="103"/>
      <c r="H184" s="104"/>
      <c r="I184" s="104"/>
      <c r="J184" s="104"/>
      <c r="K184" s="104"/>
      <c r="L184" s="104"/>
      <c r="M184" s="243"/>
      <c r="N184" s="81"/>
    </row>
    <row r="185" spans="1:14" ht="12.75">
      <c r="A185" s="122"/>
      <c r="B185" s="102"/>
      <c r="C185" s="123"/>
      <c r="D185" s="124"/>
      <c r="E185" s="104"/>
      <c r="F185" s="124"/>
      <c r="G185" s="103"/>
      <c r="H185" s="104"/>
      <c r="I185" s="104"/>
      <c r="J185" s="104"/>
      <c r="K185" s="104"/>
      <c r="L185" s="104"/>
      <c r="M185" s="243"/>
      <c r="N185" s="81"/>
    </row>
    <row r="186" spans="1:14" ht="12.75">
      <c r="A186" s="122"/>
      <c r="B186" s="102"/>
      <c r="C186" s="123"/>
      <c r="D186" s="124"/>
      <c r="E186" s="104"/>
      <c r="F186" s="124"/>
      <c r="G186" s="103"/>
      <c r="H186" s="104"/>
      <c r="I186" s="104"/>
      <c r="J186" s="104"/>
      <c r="K186" s="104"/>
      <c r="L186" s="104"/>
      <c r="M186" s="243"/>
      <c r="N186" s="81"/>
    </row>
    <row r="187" spans="1:14" ht="12.75">
      <c r="A187" s="122"/>
      <c r="B187" s="102"/>
      <c r="C187" s="102"/>
      <c r="D187" s="112"/>
      <c r="E187" s="126"/>
      <c r="F187" s="112"/>
      <c r="G187" s="126"/>
      <c r="H187" s="104"/>
      <c r="I187" s="104"/>
      <c r="J187" s="126"/>
      <c r="K187" s="126"/>
      <c r="L187" s="104"/>
      <c r="M187" s="245"/>
      <c r="N187" s="81"/>
    </row>
    <row r="188" spans="1:14" ht="12.75">
      <c r="A188" s="128"/>
      <c r="B188" s="114"/>
      <c r="C188" s="114"/>
      <c r="D188" s="129"/>
      <c r="E188" s="130"/>
      <c r="F188" s="129"/>
      <c r="G188" s="110"/>
      <c r="H188" s="130"/>
      <c r="I188" s="130"/>
      <c r="J188" s="130"/>
      <c r="K188" s="130"/>
      <c r="L188" s="130"/>
      <c r="M188" s="246"/>
      <c r="N188" s="81"/>
    </row>
    <row r="189" spans="1:14" ht="12.75">
      <c r="A189" s="132"/>
      <c r="B189" s="133"/>
      <c r="C189" s="133"/>
      <c r="D189" s="134"/>
      <c r="E189" s="134"/>
      <c r="F189" s="134"/>
      <c r="G189" s="134"/>
      <c r="H189" s="135"/>
      <c r="I189" s="135"/>
      <c r="J189" s="136"/>
      <c r="K189" s="136"/>
      <c r="L189" s="136"/>
      <c r="M189" s="136"/>
      <c r="N189" s="81"/>
    </row>
    <row r="190" spans="1:14" s="258" customFormat="1" ht="12.75">
      <c r="A190" s="56"/>
      <c r="B190" s="55"/>
      <c r="C190" s="255" t="s">
        <v>510</v>
      </c>
      <c r="D190" s="256">
        <f aca="true" t="shared" si="2" ref="D190:M190">SUM(D141:D188)</f>
        <v>560</v>
      </c>
      <c r="E190" s="256"/>
      <c r="F190" s="256"/>
      <c r="G190" s="256">
        <f t="shared" si="2"/>
        <v>560</v>
      </c>
      <c r="H190" s="256">
        <v>23.333333333333332</v>
      </c>
      <c r="I190" s="256"/>
      <c r="J190" s="256">
        <f t="shared" si="2"/>
        <v>56</v>
      </c>
      <c r="K190" s="256"/>
      <c r="L190" s="256">
        <f t="shared" si="2"/>
        <v>0</v>
      </c>
      <c r="M190" s="256">
        <f t="shared" si="2"/>
        <v>79.33333333333333</v>
      </c>
      <c r="N190" s="257"/>
    </row>
    <row r="191" spans="1:14" ht="12.75">
      <c r="A191" s="82"/>
      <c r="B191" s="83"/>
      <c r="C191" s="83"/>
      <c r="D191" s="78"/>
      <c r="E191" s="78"/>
      <c r="F191" s="78"/>
      <c r="G191" s="78"/>
      <c r="H191" s="80"/>
      <c r="I191" s="80"/>
      <c r="J191" s="81"/>
      <c r="K191" s="81"/>
      <c r="L191" s="81"/>
      <c r="M191" s="81"/>
      <c r="N191" s="81"/>
    </row>
    <row r="192" spans="1:14" ht="12.75">
      <c r="A192" s="82"/>
      <c r="B192" s="83"/>
      <c r="C192" s="83"/>
      <c r="D192" s="78"/>
      <c r="E192" s="78"/>
      <c r="F192" s="78"/>
      <c r="G192" s="78"/>
      <c r="H192" s="80"/>
      <c r="I192" s="80"/>
      <c r="J192" s="81"/>
      <c r="K192" s="81"/>
      <c r="L192" s="81"/>
      <c r="M192" s="81"/>
      <c r="N192" s="81"/>
    </row>
    <row r="193" spans="1:14" ht="12.75">
      <c r="A193" s="76" t="s">
        <v>0</v>
      </c>
      <c r="B193" s="77"/>
      <c r="C193" s="77"/>
      <c r="D193" s="112"/>
      <c r="E193" s="112"/>
      <c r="F193" s="112"/>
      <c r="G193" s="112"/>
      <c r="J193" s="79" t="s">
        <v>1</v>
      </c>
      <c r="K193" s="79"/>
      <c r="L193" s="79"/>
      <c r="M193" s="79"/>
      <c r="N193" s="81"/>
    </row>
    <row r="194" spans="1:14" ht="12.75">
      <c r="A194" s="76" t="s">
        <v>2</v>
      </c>
      <c r="B194" s="77"/>
      <c r="C194" s="77"/>
      <c r="D194" s="112"/>
      <c r="E194" s="112"/>
      <c r="F194" s="112"/>
      <c r="G194" s="112"/>
      <c r="J194" s="247" t="s">
        <v>3</v>
      </c>
      <c r="K194" s="79"/>
      <c r="L194" s="79"/>
      <c r="M194" s="79"/>
      <c r="N194" s="81"/>
    </row>
    <row r="195" spans="1:14" ht="12.75">
      <c r="A195" s="76" t="s">
        <v>4</v>
      </c>
      <c r="B195" s="77"/>
      <c r="C195" s="77"/>
      <c r="D195" s="78"/>
      <c r="E195" s="78"/>
      <c r="F195" s="78"/>
      <c r="G195" s="80"/>
      <c r="H195" s="80"/>
      <c r="I195" s="80"/>
      <c r="J195" s="81"/>
      <c r="K195" s="81"/>
      <c r="L195" s="80"/>
      <c r="M195" s="81"/>
      <c r="N195" s="81"/>
    </row>
    <row r="196" spans="1:14" ht="20.25">
      <c r="A196" s="211" t="s">
        <v>481</v>
      </c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81"/>
    </row>
    <row r="197" spans="1:14" ht="12.75">
      <c r="A197" s="82"/>
      <c r="B197" s="83"/>
      <c r="C197" s="83"/>
      <c r="D197" s="78"/>
      <c r="E197" s="78"/>
      <c r="F197" s="78"/>
      <c r="G197" s="80"/>
      <c r="H197" s="80"/>
      <c r="I197" s="80"/>
      <c r="J197" s="81"/>
      <c r="K197" s="81"/>
      <c r="L197" s="80"/>
      <c r="M197" s="81"/>
      <c r="N197" s="81"/>
    </row>
    <row r="198" spans="1:14" ht="12.75">
      <c r="A198" s="84"/>
      <c r="B198" s="83"/>
      <c r="C198" s="83"/>
      <c r="D198" s="78"/>
      <c r="E198" s="78"/>
      <c r="F198" s="78"/>
      <c r="G198" s="80"/>
      <c r="H198" s="80"/>
      <c r="I198" s="80"/>
      <c r="J198" s="81"/>
      <c r="K198" s="81"/>
      <c r="L198" s="80"/>
      <c r="M198" s="81"/>
      <c r="N198" s="81"/>
    </row>
    <row r="199" spans="1:14" ht="12.75">
      <c r="A199" s="22" t="s">
        <v>317</v>
      </c>
      <c r="B199" s="85"/>
      <c r="C199" s="85"/>
      <c r="D199" s="86"/>
      <c r="E199" s="86"/>
      <c r="F199" s="86"/>
      <c r="G199" s="85"/>
      <c r="H199" s="85"/>
      <c r="I199" s="85"/>
      <c r="J199" s="85"/>
      <c r="K199" s="85"/>
      <c r="L199" s="80"/>
      <c r="M199" s="81"/>
      <c r="N199" s="81"/>
    </row>
    <row r="200" spans="1:14" ht="12.75">
      <c r="A200" s="82"/>
      <c r="B200" s="83"/>
      <c r="C200" s="83"/>
      <c r="D200" s="78"/>
      <c r="E200" s="78"/>
      <c r="F200" s="78"/>
      <c r="G200" s="80"/>
      <c r="H200" s="80"/>
      <c r="I200" s="80"/>
      <c r="J200" s="81"/>
      <c r="K200" s="81"/>
      <c r="L200" s="80"/>
      <c r="M200" s="81"/>
      <c r="N200" s="81"/>
    </row>
    <row r="201" spans="1:14" ht="12.75">
      <c r="A201" s="115"/>
      <c r="B201" s="116"/>
      <c r="C201" s="116"/>
      <c r="D201" s="117"/>
      <c r="E201" s="117"/>
      <c r="F201" s="117"/>
      <c r="G201" s="118"/>
      <c r="H201" s="118"/>
      <c r="I201" s="118"/>
      <c r="J201" s="119"/>
      <c r="K201" s="119"/>
      <c r="L201" s="118"/>
      <c r="M201" s="119"/>
      <c r="N201" s="81"/>
    </row>
    <row r="202" spans="1:14" ht="12.75">
      <c r="A202" s="88"/>
      <c r="B202" s="89"/>
      <c r="C202" s="89"/>
      <c r="D202" s="90" t="s">
        <v>5</v>
      </c>
      <c r="E202" s="90" t="s">
        <v>5</v>
      </c>
      <c r="F202" s="90" t="s">
        <v>323</v>
      </c>
      <c r="G202" s="89" t="s">
        <v>6</v>
      </c>
      <c r="H202" s="89" t="s">
        <v>265</v>
      </c>
      <c r="I202" s="90" t="s">
        <v>325</v>
      </c>
      <c r="J202" s="89" t="s">
        <v>8</v>
      </c>
      <c r="K202" s="90" t="s">
        <v>323</v>
      </c>
      <c r="L202" s="89" t="s">
        <v>266</v>
      </c>
      <c r="M202" s="240" t="s">
        <v>265</v>
      </c>
      <c r="N202" s="81"/>
    </row>
    <row r="203" spans="1:14" ht="12.75">
      <c r="A203" s="92" t="s">
        <v>9</v>
      </c>
      <c r="B203" s="93" t="s">
        <v>10</v>
      </c>
      <c r="C203" s="93" t="s">
        <v>11</v>
      </c>
      <c r="D203" s="94" t="s">
        <v>12</v>
      </c>
      <c r="E203" s="94" t="s">
        <v>13</v>
      </c>
      <c r="F203" s="94" t="s">
        <v>319</v>
      </c>
      <c r="G203" s="93" t="s">
        <v>13</v>
      </c>
      <c r="H203" s="93" t="s">
        <v>14</v>
      </c>
      <c r="I203" s="94" t="s">
        <v>320</v>
      </c>
      <c r="J203" s="93" t="s">
        <v>15</v>
      </c>
      <c r="K203" s="93">
        <v>2005</v>
      </c>
      <c r="L203" s="93" t="s">
        <v>267</v>
      </c>
      <c r="M203" s="241" t="s">
        <v>14</v>
      </c>
      <c r="N203" s="81"/>
    </row>
    <row r="204" spans="1:14" ht="12.75">
      <c r="A204" s="96"/>
      <c r="B204" s="97"/>
      <c r="C204" s="97"/>
      <c r="D204" s="98" t="s">
        <v>16</v>
      </c>
      <c r="E204" s="98"/>
      <c r="F204" s="98"/>
      <c r="G204" s="97">
        <v>2007</v>
      </c>
      <c r="H204" s="97">
        <v>2006</v>
      </c>
      <c r="I204" s="97">
        <v>2006</v>
      </c>
      <c r="J204" s="97">
        <v>2007</v>
      </c>
      <c r="K204" s="97">
        <v>2006</v>
      </c>
      <c r="L204" s="97"/>
      <c r="M204" s="242">
        <v>2007</v>
      </c>
      <c r="N204" s="81"/>
    </row>
    <row r="205" spans="1:14" ht="12.75">
      <c r="A205" s="120" t="s">
        <v>427</v>
      </c>
      <c r="B205" t="s">
        <v>511</v>
      </c>
      <c r="C205" s="121" t="s">
        <v>512</v>
      </c>
      <c r="D205" s="112"/>
      <c r="E205" s="104"/>
      <c r="F205" s="112"/>
      <c r="G205" s="103"/>
      <c r="H205" s="104"/>
      <c r="I205" s="104"/>
      <c r="J205" s="104"/>
      <c r="K205" s="104"/>
      <c r="L205" s="104"/>
      <c r="M205" s="243"/>
      <c r="N205" s="81"/>
    </row>
    <row r="206" spans="1:14" ht="12.75">
      <c r="A206" s="122"/>
      <c r="B206" s="102"/>
      <c r="C206" s="102" t="s">
        <v>513</v>
      </c>
      <c r="D206" s="112"/>
      <c r="E206" s="104"/>
      <c r="F206" s="112"/>
      <c r="G206" s="103"/>
      <c r="H206" s="104"/>
      <c r="I206" s="104"/>
      <c r="J206" s="104"/>
      <c r="K206" s="104"/>
      <c r="L206" s="104"/>
      <c r="M206" s="243"/>
      <c r="N206" s="81"/>
    </row>
    <row r="207" spans="1:14" ht="12.75">
      <c r="A207" s="122"/>
      <c r="B207" s="102"/>
      <c r="C207" s="102" t="s">
        <v>484</v>
      </c>
      <c r="D207" s="112"/>
      <c r="E207" s="104"/>
      <c r="F207" s="112"/>
      <c r="G207" s="103"/>
      <c r="H207" s="104"/>
      <c r="I207" s="104"/>
      <c r="J207" s="104"/>
      <c r="K207" s="104"/>
      <c r="L207" s="104"/>
      <c r="M207" s="243"/>
      <c r="N207" s="81"/>
    </row>
    <row r="208" spans="1:14" ht="12.75">
      <c r="A208" s="122"/>
      <c r="B208" s="102"/>
      <c r="C208" s="123" t="s">
        <v>485</v>
      </c>
      <c r="D208" s="124"/>
      <c r="E208" s="104"/>
      <c r="F208" s="124"/>
      <c r="G208" s="103"/>
      <c r="H208" s="104"/>
      <c r="I208" s="104"/>
      <c r="J208" s="104"/>
      <c r="K208" s="104"/>
      <c r="L208" s="104"/>
      <c r="M208" s="243"/>
      <c r="N208" s="81"/>
    </row>
    <row r="209" spans="1:14" ht="12.75">
      <c r="A209" s="122"/>
      <c r="B209" s="102"/>
      <c r="C209" s="123" t="s">
        <v>514</v>
      </c>
      <c r="D209" s="124"/>
      <c r="E209" s="104"/>
      <c r="F209" s="124"/>
      <c r="G209" s="103"/>
      <c r="H209" s="104"/>
      <c r="I209" s="104"/>
      <c r="J209" s="104"/>
      <c r="K209" s="104"/>
      <c r="L209" s="104"/>
      <c r="M209" s="243"/>
      <c r="N209" s="81"/>
    </row>
    <row r="210" spans="1:14" ht="12.75">
      <c r="A210" s="122"/>
      <c r="B210" s="102"/>
      <c r="C210" s="123" t="s">
        <v>487</v>
      </c>
      <c r="D210" s="124"/>
      <c r="E210" s="104"/>
      <c r="F210" s="124"/>
      <c r="G210" s="103"/>
      <c r="H210" s="104"/>
      <c r="I210" s="104"/>
      <c r="J210" s="104"/>
      <c r="K210" s="104"/>
      <c r="L210" s="104"/>
      <c r="M210" s="243"/>
      <c r="N210" s="81"/>
    </row>
    <row r="211" spans="1:14" ht="12.75">
      <c r="A211" s="122"/>
      <c r="B211" s="102"/>
      <c r="C211" s="123" t="s">
        <v>515</v>
      </c>
      <c r="D211" s="104">
        <v>800</v>
      </c>
      <c r="E211" s="104"/>
      <c r="F211" s="104"/>
      <c r="G211" s="103">
        <f>D211</f>
        <v>800</v>
      </c>
      <c r="H211" s="104">
        <v>20</v>
      </c>
      <c r="I211" s="104"/>
      <c r="J211" s="104">
        <f>G211*0.1</f>
        <v>80</v>
      </c>
      <c r="K211" s="104"/>
      <c r="L211" s="104">
        <v>0</v>
      </c>
      <c r="M211" s="243">
        <f>H211+J211</f>
        <v>100</v>
      </c>
      <c r="N211" s="81"/>
    </row>
    <row r="212" spans="1:14" ht="12.75">
      <c r="A212" s="122"/>
      <c r="B212" s="102"/>
      <c r="C212" s="102"/>
      <c r="D212" s="112"/>
      <c r="E212" s="104"/>
      <c r="F212" s="112"/>
      <c r="G212" s="103"/>
      <c r="H212" s="104"/>
      <c r="I212" s="104"/>
      <c r="J212" s="104"/>
      <c r="K212" s="104"/>
      <c r="L212" s="104"/>
      <c r="M212" s="243"/>
      <c r="N212" s="81"/>
    </row>
    <row r="213" spans="1:14" ht="12.75">
      <c r="A213" s="122" t="s">
        <v>428</v>
      </c>
      <c r="B213" s="221" t="s">
        <v>516</v>
      </c>
      <c r="C213" s="121" t="s">
        <v>517</v>
      </c>
      <c r="D213" s="112"/>
      <c r="E213" s="104"/>
      <c r="F213" s="112"/>
      <c r="G213" s="103"/>
      <c r="H213" s="104"/>
      <c r="I213" s="104"/>
      <c r="J213" s="104"/>
      <c r="K213" s="104"/>
      <c r="L213" s="104"/>
      <c r="M213" s="243"/>
      <c r="N213" s="81"/>
    </row>
    <row r="214" spans="1:14" ht="12.75">
      <c r="A214" s="122"/>
      <c r="B214" s="102"/>
      <c r="C214" s="102" t="s">
        <v>513</v>
      </c>
      <c r="D214" s="112"/>
      <c r="E214" s="104"/>
      <c r="F214" s="112"/>
      <c r="G214" s="103"/>
      <c r="H214" s="104"/>
      <c r="I214" s="104"/>
      <c r="J214" s="104"/>
      <c r="K214" s="104"/>
      <c r="L214" s="104"/>
      <c r="M214" s="243"/>
      <c r="N214" s="81"/>
    </row>
    <row r="215" spans="1:14" ht="12.75">
      <c r="A215" s="122"/>
      <c r="B215" s="102"/>
      <c r="C215" s="102" t="s">
        <v>484</v>
      </c>
      <c r="D215" s="112"/>
      <c r="E215" s="104"/>
      <c r="F215" s="112"/>
      <c r="G215" s="103"/>
      <c r="H215" s="104"/>
      <c r="I215" s="104"/>
      <c r="J215" s="104"/>
      <c r="K215" s="104"/>
      <c r="L215" s="104"/>
      <c r="M215" s="243"/>
      <c r="N215" s="81"/>
    </row>
    <row r="216" spans="1:14" ht="12.75">
      <c r="A216" s="122"/>
      <c r="B216" s="102"/>
      <c r="C216" s="123" t="s">
        <v>485</v>
      </c>
      <c r="D216" s="124"/>
      <c r="E216" s="104"/>
      <c r="F216" s="124"/>
      <c r="G216" s="103"/>
      <c r="H216" s="104"/>
      <c r="I216" s="104"/>
      <c r="J216" s="104"/>
      <c r="K216" s="104"/>
      <c r="L216" s="104"/>
      <c r="M216" s="243"/>
      <c r="N216" s="81"/>
    </row>
    <row r="217" spans="1:14" ht="12.75">
      <c r="A217" s="122"/>
      <c r="B217" s="102"/>
      <c r="C217" s="123" t="s">
        <v>514</v>
      </c>
      <c r="D217" s="124"/>
      <c r="E217" s="104"/>
      <c r="F217" s="124"/>
      <c r="G217" s="103"/>
      <c r="H217" s="104"/>
      <c r="I217" s="104"/>
      <c r="J217" s="104"/>
      <c r="K217" s="104"/>
      <c r="L217" s="104"/>
      <c r="M217" s="243"/>
      <c r="N217" s="81"/>
    </row>
    <row r="218" spans="1:14" ht="12.75">
      <c r="A218" s="122"/>
      <c r="B218" s="102"/>
      <c r="C218" s="123" t="s">
        <v>487</v>
      </c>
      <c r="D218" s="124"/>
      <c r="E218" s="104"/>
      <c r="F218" s="124"/>
      <c r="G218" s="103"/>
      <c r="H218" s="104"/>
      <c r="I218" s="104"/>
      <c r="J218" s="104"/>
      <c r="K218" s="104"/>
      <c r="L218" s="104"/>
      <c r="M218" s="243"/>
      <c r="N218" s="81"/>
    </row>
    <row r="219" spans="1:14" ht="12.75">
      <c r="A219" s="122"/>
      <c r="B219" s="102"/>
      <c r="C219" s="123" t="s">
        <v>515</v>
      </c>
      <c r="D219" s="104">
        <v>600</v>
      </c>
      <c r="E219" s="104"/>
      <c r="F219" s="104"/>
      <c r="G219" s="103">
        <f>D219</f>
        <v>600</v>
      </c>
      <c r="H219" s="104">
        <v>15</v>
      </c>
      <c r="I219" s="104"/>
      <c r="J219" s="104">
        <f>G219*0.1</f>
        <v>60</v>
      </c>
      <c r="K219" s="104"/>
      <c r="L219" s="104">
        <v>0</v>
      </c>
      <c r="M219" s="243">
        <f>H219+J219</f>
        <v>75</v>
      </c>
      <c r="N219" s="81"/>
    </row>
    <row r="220" spans="1:14" ht="12.75">
      <c r="A220" s="122"/>
      <c r="B220" s="102"/>
      <c r="C220" s="102"/>
      <c r="D220" s="112"/>
      <c r="E220" s="104"/>
      <c r="F220" s="112"/>
      <c r="G220" s="103"/>
      <c r="H220" s="104"/>
      <c r="I220" s="104"/>
      <c r="J220" s="104"/>
      <c r="K220" s="104"/>
      <c r="L220" s="104"/>
      <c r="M220" s="243"/>
      <c r="N220" s="81"/>
    </row>
    <row r="221" spans="1:14" ht="12.75">
      <c r="A221" s="122"/>
      <c r="B221" s="102"/>
      <c r="C221" s="121"/>
      <c r="D221" s="112"/>
      <c r="E221" s="104"/>
      <c r="F221" s="112"/>
      <c r="G221" s="103"/>
      <c r="H221" s="104"/>
      <c r="I221" s="104"/>
      <c r="J221" s="104"/>
      <c r="K221" s="104"/>
      <c r="L221" s="104"/>
      <c r="M221" s="243"/>
      <c r="N221" s="81"/>
    </row>
    <row r="222" spans="1:14" ht="12.75">
      <c r="A222" s="122"/>
      <c r="B222" s="102"/>
      <c r="C222" s="102"/>
      <c r="D222" s="112"/>
      <c r="E222" s="104"/>
      <c r="F222" s="112"/>
      <c r="G222" s="103"/>
      <c r="H222" s="104"/>
      <c r="I222" s="104"/>
      <c r="J222" s="104"/>
      <c r="K222" s="104"/>
      <c r="L222" s="104"/>
      <c r="M222" s="243"/>
      <c r="N222" s="81"/>
    </row>
    <row r="223" spans="1:14" ht="12.75">
      <c r="A223" s="122"/>
      <c r="B223" s="102"/>
      <c r="C223" s="102"/>
      <c r="D223" s="112"/>
      <c r="E223" s="104"/>
      <c r="F223" s="112"/>
      <c r="G223" s="103"/>
      <c r="H223" s="104"/>
      <c r="I223" s="104"/>
      <c r="J223" s="104"/>
      <c r="K223" s="104"/>
      <c r="L223" s="104"/>
      <c r="M223" s="243"/>
      <c r="N223" s="81"/>
    </row>
    <row r="224" spans="1:14" ht="12.75">
      <c r="A224" s="122"/>
      <c r="B224" s="102"/>
      <c r="C224" s="123"/>
      <c r="D224" s="124"/>
      <c r="E224" s="104"/>
      <c r="F224" s="124"/>
      <c r="G224" s="103"/>
      <c r="H224" s="104"/>
      <c r="I224" s="104"/>
      <c r="J224" s="104"/>
      <c r="K224" s="104"/>
      <c r="L224" s="104"/>
      <c r="M224" s="243"/>
      <c r="N224" s="81"/>
    </row>
    <row r="225" spans="1:14" ht="12.75">
      <c r="A225" s="122"/>
      <c r="B225" s="102"/>
      <c r="C225" s="123"/>
      <c r="D225" s="124"/>
      <c r="E225" s="104"/>
      <c r="F225" s="124"/>
      <c r="G225" s="103"/>
      <c r="H225" s="104"/>
      <c r="I225" s="104"/>
      <c r="J225" s="104"/>
      <c r="K225" s="104"/>
      <c r="L225" s="104"/>
      <c r="M225" s="243"/>
      <c r="N225" s="81"/>
    </row>
    <row r="226" spans="1:14" ht="12.75">
      <c r="A226" s="122"/>
      <c r="B226" s="102"/>
      <c r="C226" s="123"/>
      <c r="D226" s="124"/>
      <c r="E226" s="104"/>
      <c r="F226" s="124"/>
      <c r="G226" s="103"/>
      <c r="H226" s="104"/>
      <c r="I226" s="104"/>
      <c r="J226" s="104"/>
      <c r="K226" s="104"/>
      <c r="L226" s="104"/>
      <c r="M226" s="243"/>
      <c r="N226" s="81"/>
    </row>
    <row r="227" spans="1:14" ht="12.75">
      <c r="A227" s="122"/>
      <c r="B227" s="102"/>
      <c r="C227" s="123"/>
      <c r="D227" s="104"/>
      <c r="E227" s="104"/>
      <c r="F227" s="104"/>
      <c r="G227" s="103"/>
      <c r="H227" s="104"/>
      <c r="I227" s="104"/>
      <c r="J227" s="104"/>
      <c r="K227" s="104"/>
      <c r="L227" s="104"/>
      <c r="M227" s="243"/>
      <c r="N227" s="81"/>
    </row>
    <row r="228" spans="1:14" ht="12.75">
      <c r="A228" s="122"/>
      <c r="B228" s="102"/>
      <c r="C228" s="102"/>
      <c r="D228" s="112"/>
      <c r="E228" s="104"/>
      <c r="F228" s="112"/>
      <c r="G228" s="103"/>
      <c r="H228" s="104"/>
      <c r="I228" s="104"/>
      <c r="J228" s="104"/>
      <c r="K228" s="104"/>
      <c r="L228" s="104"/>
      <c r="M228" s="243"/>
      <c r="N228" s="81"/>
    </row>
    <row r="229" spans="1:14" ht="12.75">
      <c r="A229" s="122"/>
      <c r="B229" s="102"/>
      <c r="C229" s="121"/>
      <c r="D229" s="112"/>
      <c r="E229" s="104"/>
      <c r="F229" s="112"/>
      <c r="G229" s="103"/>
      <c r="H229" s="104"/>
      <c r="I229" s="104"/>
      <c r="J229" s="104"/>
      <c r="K229" s="104"/>
      <c r="L229" s="104"/>
      <c r="M229" s="243"/>
      <c r="N229" s="81"/>
    </row>
    <row r="230" spans="1:14" ht="12.75">
      <c r="A230" s="122"/>
      <c r="B230" s="102"/>
      <c r="C230" s="102"/>
      <c r="D230" s="112"/>
      <c r="E230" s="104"/>
      <c r="F230" s="112"/>
      <c r="G230" s="103"/>
      <c r="H230" s="104"/>
      <c r="I230" s="104"/>
      <c r="J230" s="104"/>
      <c r="K230" s="104"/>
      <c r="L230" s="104"/>
      <c r="M230" s="243"/>
      <c r="N230" s="81"/>
    </row>
    <row r="231" spans="1:14" ht="12.75">
      <c r="A231" s="122"/>
      <c r="B231" s="102"/>
      <c r="C231" s="102"/>
      <c r="D231" s="112"/>
      <c r="E231" s="104"/>
      <c r="F231" s="112"/>
      <c r="G231" s="103"/>
      <c r="H231" s="104"/>
      <c r="I231" s="104"/>
      <c r="J231" s="104"/>
      <c r="K231" s="104"/>
      <c r="L231" s="104"/>
      <c r="M231" s="243"/>
      <c r="N231" s="81"/>
    </row>
    <row r="232" spans="1:14" ht="12.75">
      <c r="A232" s="122"/>
      <c r="B232" s="102"/>
      <c r="C232" s="123"/>
      <c r="D232" s="124"/>
      <c r="E232" s="104"/>
      <c r="F232" s="124"/>
      <c r="G232" s="103"/>
      <c r="H232" s="104"/>
      <c r="I232" s="104"/>
      <c r="J232" s="104"/>
      <c r="K232" s="104"/>
      <c r="L232" s="104"/>
      <c r="M232" s="243"/>
      <c r="N232" s="81"/>
    </row>
    <row r="233" spans="1:14" ht="12.75">
      <c r="A233" s="122"/>
      <c r="B233" s="102"/>
      <c r="C233" s="123"/>
      <c r="D233" s="124"/>
      <c r="E233" s="104"/>
      <c r="F233" s="124"/>
      <c r="G233" s="103"/>
      <c r="H233" s="104"/>
      <c r="I233" s="104"/>
      <c r="J233" s="104"/>
      <c r="K233" s="104"/>
      <c r="L233" s="104"/>
      <c r="M233" s="243"/>
      <c r="N233" s="81"/>
    </row>
    <row r="234" spans="1:14" ht="12.75">
      <c r="A234" s="122"/>
      <c r="B234" s="102"/>
      <c r="C234" s="123"/>
      <c r="D234" s="124"/>
      <c r="E234" s="104"/>
      <c r="F234" s="124"/>
      <c r="G234" s="103"/>
      <c r="H234" s="104"/>
      <c r="I234" s="104"/>
      <c r="J234" s="104"/>
      <c r="K234" s="104"/>
      <c r="L234" s="104"/>
      <c r="M234" s="243"/>
      <c r="N234" s="81"/>
    </row>
    <row r="235" spans="1:14" ht="12.75">
      <c r="A235" s="122"/>
      <c r="B235" s="102"/>
      <c r="C235" s="123"/>
      <c r="D235" s="104"/>
      <c r="E235" s="104"/>
      <c r="F235" s="104"/>
      <c r="G235" s="103"/>
      <c r="H235" s="104"/>
      <c r="I235" s="104"/>
      <c r="J235" s="104"/>
      <c r="K235" s="104"/>
      <c r="L235" s="104"/>
      <c r="M235" s="243"/>
      <c r="N235" s="81"/>
    </row>
    <row r="236" spans="1:14" ht="12.75">
      <c r="A236" s="122"/>
      <c r="B236" s="102"/>
      <c r="C236" s="102"/>
      <c r="D236" s="112"/>
      <c r="E236" s="104"/>
      <c r="F236" s="112"/>
      <c r="G236" s="103"/>
      <c r="H236" s="104"/>
      <c r="I236" s="104"/>
      <c r="J236" s="104"/>
      <c r="K236" s="104"/>
      <c r="L236" s="104"/>
      <c r="M236" s="243"/>
      <c r="N236" s="81"/>
    </row>
    <row r="237" spans="1:14" ht="12.75">
      <c r="A237" s="122"/>
      <c r="B237" s="102"/>
      <c r="C237" s="102"/>
      <c r="D237" s="112"/>
      <c r="E237" s="104"/>
      <c r="F237" s="112"/>
      <c r="G237" s="104"/>
      <c r="H237" s="104"/>
      <c r="I237" s="104"/>
      <c r="J237" s="104"/>
      <c r="K237" s="104"/>
      <c r="L237" s="104"/>
      <c r="M237" s="243"/>
      <c r="N237" s="81"/>
    </row>
    <row r="238" spans="1:14" ht="12.75">
      <c r="A238" s="122"/>
      <c r="B238" s="102"/>
      <c r="C238" s="125"/>
      <c r="D238" s="124"/>
      <c r="E238" s="104"/>
      <c r="F238" s="124"/>
      <c r="G238" s="104"/>
      <c r="H238" s="104"/>
      <c r="I238" s="104"/>
      <c r="J238" s="104"/>
      <c r="K238" s="104"/>
      <c r="L238" s="104"/>
      <c r="M238" s="243"/>
      <c r="N238" s="81"/>
    </row>
    <row r="239" spans="1:14" ht="12.75">
      <c r="A239" s="122"/>
      <c r="B239" s="102"/>
      <c r="C239" s="123"/>
      <c r="D239" s="124"/>
      <c r="E239" s="104"/>
      <c r="F239" s="124"/>
      <c r="G239" s="104"/>
      <c r="H239" s="104"/>
      <c r="I239" s="104"/>
      <c r="J239" s="104"/>
      <c r="K239" s="104"/>
      <c r="L239" s="104"/>
      <c r="M239" s="243"/>
      <c r="N239" s="81"/>
    </row>
    <row r="240" spans="1:14" ht="12.75">
      <c r="A240" s="122"/>
      <c r="B240" s="102"/>
      <c r="C240" s="123"/>
      <c r="D240" s="124"/>
      <c r="E240" s="104"/>
      <c r="F240" s="124"/>
      <c r="G240" s="104"/>
      <c r="H240" s="104"/>
      <c r="I240" s="104"/>
      <c r="J240" s="104"/>
      <c r="K240" s="104"/>
      <c r="L240" s="104"/>
      <c r="M240" s="243"/>
      <c r="N240" s="81"/>
    </row>
    <row r="241" spans="1:14" ht="12.75">
      <c r="A241" s="122"/>
      <c r="B241" s="102"/>
      <c r="C241" s="123"/>
      <c r="D241" s="124"/>
      <c r="E241" s="104"/>
      <c r="F241" s="124"/>
      <c r="G241" s="104"/>
      <c r="H241" s="104"/>
      <c r="I241" s="104"/>
      <c r="J241" s="104"/>
      <c r="K241" s="104"/>
      <c r="L241" s="104"/>
      <c r="M241" s="243"/>
      <c r="N241" s="81"/>
    </row>
    <row r="242" spans="1:14" ht="12.75">
      <c r="A242" s="122"/>
      <c r="B242" s="102"/>
      <c r="C242" s="123"/>
      <c r="D242" s="124"/>
      <c r="E242" s="104"/>
      <c r="F242" s="124"/>
      <c r="G242" s="104"/>
      <c r="H242" s="104"/>
      <c r="I242" s="104"/>
      <c r="J242" s="104"/>
      <c r="K242" s="104"/>
      <c r="L242" s="104"/>
      <c r="M242" s="243"/>
      <c r="N242" s="81"/>
    </row>
    <row r="243" spans="1:14" ht="12.75">
      <c r="A243" s="122"/>
      <c r="B243" s="102"/>
      <c r="C243" s="123"/>
      <c r="D243" s="124"/>
      <c r="E243" s="104"/>
      <c r="F243" s="124"/>
      <c r="G243" s="104"/>
      <c r="H243" s="104"/>
      <c r="I243" s="104"/>
      <c r="J243" s="104"/>
      <c r="K243" s="104"/>
      <c r="L243" s="104"/>
      <c r="M243" s="243"/>
      <c r="N243" s="81"/>
    </row>
    <row r="244" spans="1:14" ht="12.75">
      <c r="A244" s="122"/>
      <c r="B244" s="102"/>
      <c r="C244" s="123"/>
      <c r="D244" s="124"/>
      <c r="E244" s="104"/>
      <c r="F244" s="124"/>
      <c r="G244" s="103"/>
      <c r="H244" s="104"/>
      <c r="I244" s="104"/>
      <c r="J244" s="104"/>
      <c r="K244" s="104"/>
      <c r="L244" s="104"/>
      <c r="M244" s="243"/>
      <c r="N244" s="81"/>
    </row>
    <row r="245" spans="1:14" ht="12.75">
      <c r="A245" s="122"/>
      <c r="B245" s="102"/>
      <c r="C245" s="112"/>
      <c r="D245" s="124"/>
      <c r="E245" s="104"/>
      <c r="F245" s="124"/>
      <c r="G245" s="104"/>
      <c r="H245" s="104"/>
      <c r="I245" s="104"/>
      <c r="J245" s="104"/>
      <c r="K245" s="104"/>
      <c r="L245" s="104"/>
      <c r="M245" s="243"/>
      <c r="N245" s="81"/>
    </row>
    <row r="246" spans="1:14" ht="12.75">
      <c r="A246" s="122"/>
      <c r="B246" s="102"/>
      <c r="C246" s="125"/>
      <c r="D246" s="124"/>
      <c r="E246" s="104"/>
      <c r="F246" s="124"/>
      <c r="G246" s="103"/>
      <c r="H246" s="104"/>
      <c r="I246" s="104"/>
      <c r="J246" s="104"/>
      <c r="K246" s="104"/>
      <c r="L246" s="104"/>
      <c r="M246" s="243"/>
      <c r="N246" s="81"/>
    </row>
    <row r="247" spans="1:14" ht="12.75">
      <c r="A247" s="122"/>
      <c r="B247" s="102"/>
      <c r="C247" s="123"/>
      <c r="D247" s="124"/>
      <c r="E247" s="104"/>
      <c r="F247" s="124"/>
      <c r="G247" s="103"/>
      <c r="H247" s="104"/>
      <c r="I247" s="104"/>
      <c r="J247" s="104"/>
      <c r="K247" s="104"/>
      <c r="L247" s="104"/>
      <c r="M247" s="243"/>
      <c r="N247" s="81"/>
    </row>
    <row r="248" spans="1:14" ht="12.75">
      <c r="A248" s="122"/>
      <c r="B248" s="102"/>
      <c r="C248" s="123"/>
      <c r="D248" s="124"/>
      <c r="E248" s="104"/>
      <c r="F248" s="124"/>
      <c r="G248" s="103"/>
      <c r="H248" s="104"/>
      <c r="I248" s="104"/>
      <c r="J248" s="104"/>
      <c r="K248" s="104"/>
      <c r="L248" s="104"/>
      <c r="M248" s="243"/>
      <c r="N248" s="81"/>
    </row>
    <row r="249" spans="1:14" ht="12.75">
      <c r="A249" s="122"/>
      <c r="B249" s="102"/>
      <c r="C249" s="123"/>
      <c r="D249" s="124"/>
      <c r="E249" s="104"/>
      <c r="F249" s="124"/>
      <c r="G249" s="103"/>
      <c r="H249" s="104"/>
      <c r="I249" s="104"/>
      <c r="J249" s="104"/>
      <c r="K249" s="104"/>
      <c r="L249" s="104"/>
      <c r="M249" s="243"/>
      <c r="N249" s="81"/>
    </row>
    <row r="250" spans="1:14" ht="12.75">
      <c r="A250" s="122"/>
      <c r="B250" s="102"/>
      <c r="C250" s="123"/>
      <c r="D250" s="124"/>
      <c r="E250" s="104"/>
      <c r="F250" s="124"/>
      <c r="G250" s="103"/>
      <c r="H250" s="104"/>
      <c r="I250" s="104"/>
      <c r="J250" s="104"/>
      <c r="K250" s="104"/>
      <c r="L250" s="104"/>
      <c r="M250" s="243"/>
      <c r="N250" s="81"/>
    </row>
    <row r="251" spans="1:14" ht="12.75">
      <c r="A251" s="122"/>
      <c r="B251" s="102"/>
      <c r="C251" s="102"/>
      <c r="D251" s="112"/>
      <c r="E251" s="126"/>
      <c r="F251" s="112"/>
      <c r="G251" s="126"/>
      <c r="H251" s="104"/>
      <c r="I251" s="104"/>
      <c r="J251" s="126"/>
      <c r="K251" s="126"/>
      <c r="L251" s="104"/>
      <c r="M251" s="245"/>
      <c r="N251" s="81"/>
    </row>
    <row r="252" spans="1:14" ht="12.75">
      <c r="A252" s="128"/>
      <c r="B252" s="114"/>
      <c r="C252" s="114"/>
      <c r="D252" s="129"/>
      <c r="E252" s="130"/>
      <c r="F252" s="129"/>
      <c r="G252" s="110"/>
      <c r="H252" s="130"/>
      <c r="I252" s="130"/>
      <c r="J252" s="130"/>
      <c r="K252" s="130"/>
      <c r="L252" s="130"/>
      <c r="M252" s="246"/>
      <c r="N252" s="81"/>
    </row>
    <row r="253" spans="1:14" ht="12.75">
      <c r="A253" s="132"/>
      <c r="B253" s="133"/>
      <c r="C253" s="133"/>
      <c r="D253" s="134"/>
      <c r="E253" s="134"/>
      <c r="F253" s="134"/>
      <c r="G253" s="134"/>
      <c r="H253" s="135"/>
      <c r="I253" s="135"/>
      <c r="J253" s="136"/>
      <c r="K253" s="136"/>
      <c r="L253" s="136"/>
      <c r="M253" s="136"/>
      <c r="N253" s="81"/>
    </row>
    <row r="254" spans="1:14" s="258" customFormat="1" ht="12.75">
      <c r="A254" s="56"/>
      <c r="B254" s="55"/>
      <c r="C254" s="255" t="s">
        <v>518</v>
      </c>
      <c r="D254" s="256">
        <f aca="true" t="shared" si="3" ref="D254:M254">SUM(D205:D252)</f>
        <v>1400</v>
      </c>
      <c r="E254" s="256"/>
      <c r="F254" s="256"/>
      <c r="G254" s="256">
        <f t="shared" si="3"/>
        <v>1400</v>
      </c>
      <c r="H254" s="256">
        <v>35</v>
      </c>
      <c r="I254" s="256"/>
      <c r="J254" s="256">
        <f t="shared" si="3"/>
        <v>140</v>
      </c>
      <c r="K254" s="256"/>
      <c r="L254" s="256">
        <f t="shared" si="3"/>
        <v>0</v>
      </c>
      <c r="M254" s="256">
        <f t="shared" si="3"/>
        <v>175</v>
      </c>
      <c r="N254" s="257"/>
    </row>
    <row r="255" spans="1:14" ht="12.75">
      <c r="A255" s="82"/>
      <c r="B255" s="83"/>
      <c r="C255" s="83"/>
      <c r="D255" s="78"/>
      <c r="E255" s="78"/>
      <c r="F255" s="78"/>
      <c r="G255" s="78"/>
      <c r="H255" s="80"/>
      <c r="I255" s="80"/>
      <c r="J255" s="81"/>
      <c r="K255" s="81"/>
      <c r="L255" s="81"/>
      <c r="M255" s="81"/>
      <c r="N255" s="81"/>
    </row>
    <row r="256" spans="1:14" ht="12.75">
      <c r="A256" s="82"/>
      <c r="B256" s="83"/>
      <c r="C256" s="83"/>
      <c r="D256" s="78"/>
      <c r="E256" s="78"/>
      <c r="F256" s="78"/>
      <c r="G256" s="78"/>
      <c r="H256" s="80"/>
      <c r="I256" s="80"/>
      <c r="J256" s="81"/>
      <c r="K256" s="81"/>
      <c r="L256" s="81"/>
      <c r="M256" s="81"/>
      <c r="N256" s="81"/>
    </row>
    <row r="257" spans="1:14" ht="12.75">
      <c r="A257" s="76" t="s">
        <v>0</v>
      </c>
      <c r="B257" s="77"/>
      <c r="C257" s="77"/>
      <c r="D257" s="112"/>
      <c r="E257" s="112"/>
      <c r="F257" s="112"/>
      <c r="G257" s="112"/>
      <c r="J257" s="79" t="s">
        <v>1</v>
      </c>
      <c r="K257" s="79"/>
      <c r="L257" s="79"/>
      <c r="M257" s="79"/>
      <c r="N257" s="81"/>
    </row>
    <row r="258" spans="1:14" ht="12.75">
      <c r="A258" s="76" t="s">
        <v>2</v>
      </c>
      <c r="B258" s="77"/>
      <c r="C258" s="77"/>
      <c r="D258" s="112"/>
      <c r="E258" s="112"/>
      <c r="F258" s="112"/>
      <c r="G258" s="112"/>
      <c r="J258" s="247" t="s">
        <v>3</v>
      </c>
      <c r="K258" s="79"/>
      <c r="L258" s="79"/>
      <c r="M258" s="79"/>
      <c r="N258" s="81"/>
    </row>
    <row r="259" spans="1:14" ht="12.75">
      <c r="A259" s="76" t="s">
        <v>4</v>
      </c>
      <c r="B259" s="77"/>
      <c r="C259" s="77"/>
      <c r="D259" s="78"/>
      <c r="E259" s="78"/>
      <c r="F259" s="78"/>
      <c r="G259" s="80"/>
      <c r="H259" s="80"/>
      <c r="I259" s="80"/>
      <c r="J259" s="81"/>
      <c r="K259" s="81"/>
      <c r="L259" s="80"/>
      <c r="M259" s="81"/>
      <c r="N259" s="81"/>
    </row>
    <row r="260" spans="1:14" ht="20.25">
      <c r="A260" s="211" t="s">
        <v>481</v>
      </c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81"/>
    </row>
    <row r="261" spans="1:14" ht="12.75">
      <c r="A261" s="82"/>
      <c r="B261" s="83"/>
      <c r="C261" s="83"/>
      <c r="D261" s="78"/>
      <c r="E261" s="78"/>
      <c r="F261" s="78"/>
      <c r="G261" s="80"/>
      <c r="H261" s="80"/>
      <c r="I261" s="80"/>
      <c r="J261" s="81"/>
      <c r="K261" s="81"/>
      <c r="L261" s="80"/>
      <c r="M261" s="81"/>
      <c r="N261" s="81"/>
    </row>
    <row r="262" spans="1:14" ht="12.75">
      <c r="A262" s="84"/>
      <c r="B262" s="83"/>
      <c r="C262" s="83"/>
      <c r="D262" s="78"/>
      <c r="E262" s="78"/>
      <c r="F262" s="78"/>
      <c r="G262" s="80"/>
      <c r="H262" s="80"/>
      <c r="I262" s="80"/>
      <c r="J262" s="81"/>
      <c r="K262" s="81"/>
      <c r="L262" s="80"/>
      <c r="M262" s="81"/>
      <c r="N262" s="81"/>
    </row>
    <row r="263" spans="1:14" ht="12.75">
      <c r="A263" s="22" t="s">
        <v>317</v>
      </c>
      <c r="B263" s="85"/>
      <c r="C263" s="85"/>
      <c r="D263" s="86"/>
      <c r="E263" s="86"/>
      <c r="F263" s="86"/>
      <c r="G263" s="85"/>
      <c r="H263" s="85"/>
      <c r="I263" s="85"/>
      <c r="J263" s="85"/>
      <c r="K263" s="85"/>
      <c r="L263" s="80"/>
      <c r="M263" s="81"/>
      <c r="N263" s="81"/>
    </row>
    <row r="264" spans="1:14" ht="12.75">
      <c r="A264" s="82"/>
      <c r="B264" s="83"/>
      <c r="C264" s="83"/>
      <c r="D264" s="78"/>
      <c r="E264" s="78"/>
      <c r="F264" s="78"/>
      <c r="G264" s="80"/>
      <c r="H264" s="80"/>
      <c r="I264" s="80"/>
      <c r="J264" s="81"/>
      <c r="K264" s="81"/>
      <c r="L264" s="80"/>
      <c r="M264" s="81"/>
      <c r="N264" s="81"/>
    </row>
    <row r="265" spans="1:14" ht="12.75">
      <c r="A265" s="115"/>
      <c r="B265" s="116"/>
      <c r="C265" s="116"/>
      <c r="D265" s="117"/>
      <c r="E265" s="117"/>
      <c r="F265" s="117"/>
      <c r="G265" s="118"/>
      <c r="H265" s="118"/>
      <c r="I265" s="118"/>
      <c r="J265" s="119"/>
      <c r="K265" s="119"/>
      <c r="L265" s="118"/>
      <c r="M265" s="119"/>
      <c r="N265" s="81"/>
    </row>
    <row r="266" spans="1:14" ht="12.75">
      <c r="A266" s="88"/>
      <c r="B266" s="89"/>
      <c r="C266" s="89"/>
      <c r="D266" s="90" t="s">
        <v>5</v>
      </c>
      <c r="E266" s="90" t="s">
        <v>5</v>
      </c>
      <c r="F266" s="90" t="s">
        <v>323</v>
      </c>
      <c r="G266" s="89" t="s">
        <v>6</v>
      </c>
      <c r="H266" s="89" t="s">
        <v>265</v>
      </c>
      <c r="I266" s="90" t="s">
        <v>325</v>
      </c>
      <c r="J266" s="89" t="s">
        <v>8</v>
      </c>
      <c r="K266" s="90" t="s">
        <v>323</v>
      </c>
      <c r="L266" s="89" t="s">
        <v>266</v>
      </c>
      <c r="M266" s="240" t="s">
        <v>265</v>
      </c>
      <c r="N266" s="81"/>
    </row>
    <row r="267" spans="1:14" ht="12.75">
      <c r="A267" s="92" t="s">
        <v>9</v>
      </c>
      <c r="B267" s="93" t="s">
        <v>10</v>
      </c>
      <c r="C267" s="93" t="s">
        <v>11</v>
      </c>
      <c r="D267" s="94" t="s">
        <v>12</v>
      </c>
      <c r="E267" s="94" t="s">
        <v>13</v>
      </c>
      <c r="F267" s="94" t="s">
        <v>319</v>
      </c>
      <c r="G267" s="93" t="s">
        <v>13</v>
      </c>
      <c r="H267" s="93" t="s">
        <v>14</v>
      </c>
      <c r="I267" s="94" t="s">
        <v>320</v>
      </c>
      <c r="J267" s="93" t="s">
        <v>15</v>
      </c>
      <c r="K267" s="93">
        <v>2005</v>
      </c>
      <c r="L267" s="93" t="s">
        <v>267</v>
      </c>
      <c r="M267" s="241" t="s">
        <v>14</v>
      </c>
      <c r="N267" s="81"/>
    </row>
    <row r="268" spans="1:14" ht="12.75">
      <c r="A268" s="96"/>
      <c r="B268" s="97"/>
      <c r="C268" s="97"/>
      <c r="D268" s="98" t="s">
        <v>16</v>
      </c>
      <c r="E268" s="98"/>
      <c r="F268" s="98"/>
      <c r="G268" s="97">
        <v>2007</v>
      </c>
      <c r="H268" s="97">
        <v>2006</v>
      </c>
      <c r="I268" s="97">
        <v>2006</v>
      </c>
      <c r="J268" s="97">
        <v>2007</v>
      </c>
      <c r="K268" s="97">
        <v>2006</v>
      </c>
      <c r="L268" s="97"/>
      <c r="M268" s="242">
        <v>2007</v>
      </c>
      <c r="N268" s="81"/>
    </row>
    <row r="269" spans="1:14" ht="12.75">
      <c r="A269" s="120" t="s">
        <v>429</v>
      </c>
      <c r="B269" s="222" t="s">
        <v>519</v>
      </c>
      <c r="C269" s="121" t="s">
        <v>512</v>
      </c>
      <c r="D269" s="112"/>
      <c r="E269" s="104"/>
      <c r="F269" s="112"/>
      <c r="G269" s="103"/>
      <c r="H269" s="104"/>
      <c r="I269" s="104"/>
      <c r="J269" s="104"/>
      <c r="K269" s="104"/>
      <c r="L269" s="104"/>
      <c r="M269" s="243"/>
      <c r="N269" s="81"/>
    </row>
    <row r="270" spans="1:14" ht="12.75">
      <c r="A270" s="122"/>
      <c r="B270" s="102"/>
      <c r="C270" s="102" t="s">
        <v>513</v>
      </c>
      <c r="D270" s="112"/>
      <c r="E270" s="104"/>
      <c r="F270" s="112"/>
      <c r="G270" s="103"/>
      <c r="H270" s="104"/>
      <c r="I270" s="104"/>
      <c r="J270" s="104"/>
      <c r="K270" s="104"/>
      <c r="L270" s="104"/>
      <c r="M270" s="243"/>
      <c r="N270" s="81"/>
    </row>
    <row r="271" spans="1:14" ht="12.75">
      <c r="A271" s="122"/>
      <c r="B271" s="102"/>
      <c r="C271" s="102" t="s">
        <v>484</v>
      </c>
      <c r="D271" s="112"/>
      <c r="E271" s="104"/>
      <c r="F271" s="112"/>
      <c r="G271" s="103"/>
      <c r="H271" s="104"/>
      <c r="I271" s="104"/>
      <c r="J271" s="104"/>
      <c r="K271" s="104"/>
      <c r="L271" s="104"/>
      <c r="M271" s="243"/>
      <c r="N271" s="81"/>
    </row>
    <row r="272" spans="1:14" ht="12.75">
      <c r="A272" s="122"/>
      <c r="B272" s="102"/>
      <c r="C272" s="123" t="s">
        <v>485</v>
      </c>
      <c r="D272" s="124"/>
      <c r="E272" s="104"/>
      <c r="F272" s="124"/>
      <c r="G272" s="103"/>
      <c r="H272" s="104"/>
      <c r="I272" s="104"/>
      <c r="J272" s="104"/>
      <c r="K272" s="104"/>
      <c r="L272" s="104"/>
      <c r="M272" s="243"/>
      <c r="N272" s="81"/>
    </row>
    <row r="273" spans="1:14" ht="12.75">
      <c r="A273" s="122"/>
      <c r="B273" s="102"/>
      <c r="C273" s="123" t="s">
        <v>520</v>
      </c>
      <c r="D273" s="124"/>
      <c r="E273" s="104"/>
      <c r="F273" s="124"/>
      <c r="G273" s="103"/>
      <c r="H273" s="104"/>
      <c r="I273" s="104"/>
      <c r="J273" s="104"/>
      <c r="K273" s="104"/>
      <c r="L273" s="104"/>
      <c r="M273" s="243"/>
      <c r="N273" s="81"/>
    </row>
    <row r="274" spans="1:14" ht="12.75">
      <c r="A274" s="122"/>
      <c r="B274" s="102"/>
      <c r="C274" s="123" t="s">
        <v>487</v>
      </c>
      <c r="D274" s="124"/>
      <c r="E274" s="104"/>
      <c r="F274" s="124"/>
      <c r="G274" s="103"/>
      <c r="H274" s="104"/>
      <c r="I274" s="104"/>
      <c r="J274" s="104"/>
      <c r="K274" s="104"/>
      <c r="L274" s="104"/>
      <c r="M274" s="243"/>
      <c r="N274" s="81"/>
    </row>
    <row r="275" spans="1:14" ht="12.75">
      <c r="A275" s="122"/>
      <c r="B275" s="102"/>
      <c r="C275" s="123" t="s">
        <v>521</v>
      </c>
      <c r="D275" s="104">
        <v>410.6</v>
      </c>
      <c r="E275" s="104"/>
      <c r="F275" s="104"/>
      <c r="G275" s="103">
        <f>D275</f>
        <v>410.6</v>
      </c>
      <c r="H275" s="104">
        <v>6.843333333333334</v>
      </c>
      <c r="I275" s="104"/>
      <c r="J275" s="104">
        <f>G275*0.1</f>
        <v>41.06</v>
      </c>
      <c r="K275" s="104"/>
      <c r="L275" s="104">
        <v>0</v>
      </c>
      <c r="M275" s="243">
        <f>H275+J275</f>
        <v>47.903333333333336</v>
      </c>
      <c r="N275" s="81"/>
    </row>
    <row r="276" spans="1:14" ht="12.75">
      <c r="A276" s="122"/>
      <c r="B276" s="102"/>
      <c r="C276" s="102"/>
      <c r="D276" s="112"/>
      <c r="E276" s="104"/>
      <c r="F276" s="112"/>
      <c r="G276" s="103"/>
      <c r="H276" s="104"/>
      <c r="I276" s="104"/>
      <c r="J276" s="104"/>
      <c r="K276" s="104"/>
      <c r="L276" s="104"/>
      <c r="M276" s="243"/>
      <c r="N276" s="81"/>
    </row>
    <row r="277" spans="1:14" ht="12.75">
      <c r="A277" s="122"/>
      <c r="B277" s="102"/>
      <c r="C277" s="121"/>
      <c r="D277" s="112"/>
      <c r="E277" s="104"/>
      <c r="F277" s="112"/>
      <c r="G277" s="103"/>
      <c r="H277" s="104"/>
      <c r="I277" s="104"/>
      <c r="J277" s="104"/>
      <c r="K277" s="104"/>
      <c r="L277" s="104"/>
      <c r="M277" s="243"/>
      <c r="N277" s="81"/>
    </row>
    <row r="278" spans="1:14" ht="12.75">
      <c r="A278" s="122"/>
      <c r="B278" s="102"/>
      <c r="C278" s="102"/>
      <c r="D278" s="112"/>
      <c r="E278" s="104"/>
      <c r="F278" s="112"/>
      <c r="G278" s="103"/>
      <c r="H278" s="104"/>
      <c r="I278" s="104"/>
      <c r="J278" s="104"/>
      <c r="K278" s="104"/>
      <c r="L278" s="104"/>
      <c r="M278" s="243"/>
      <c r="N278" s="81"/>
    </row>
    <row r="279" spans="1:14" ht="12.75">
      <c r="A279" s="122"/>
      <c r="B279" s="102"/>
      <c r="C279" s="102"/>
      <c r="D279" s="112"/>
      <c r="E279" s="104"/>
      <c r="F279" s="112"/>
      <c r="G279" s="103"/>
      <c r="H279" s="104"/>
      <c r="I279" s="104"/>
      <c r="J279" s="104"/>
      <c r="K279" s="104"/>
      <c r="L279" s="104"/>
      <c r="M279" s="243"/>
      <c r="N279" s="81"/>
    </row>
    <row r="280" spans="1:14" ht="12.75">
      <c r="A280" s="122"/>
      <c r="B280" s="102"/>
      <c r="C280" s="123"/>
      <c r="D280" s="124"/>
      <c r="E280" s="104"/>
      <c r="F280" s="124"/>
      <c r="G280" s="103"/>
      <c r="H280" s="104"/>
      <c r="I280" s="104"/>
      <c r="J280" s="104"/>
      <c r="K280" s="104"/>
      <c r="L280" s="104"/>
      <c r="M280" s="243"/>
      <c r="N280" s="81"/>
    </row>
    <row r="281" spans="1:14" ht="12.75">
      <c r="A281" s="122"/>
      <c r="B281" s="102"/>
      <c r="C281" s="123"/>
      <c r="D281" s="124"/>
      <c r="E281" s="104"/>
      <c r="F281" s="124"/>
      <c r="G281" s="103"/>
      <c r="H281" s="104"/>
      <c r="I281" s="104"/>
      <c r="J281" s="104"/>
      <c r="K281" s="104"/>
      <c r="L281" s="104"/>
      <c r="M281" s="243"/>
      <c r="N281" s="81"/>
    </row>
    <row r="282" spans="1:14" ht="12.75">
      <c r="A282" s="122"/>
      <c r="B282" s="102"/>
      <c r="C282" s="123"/>
      <c r="D282" s="124"/>
      <c r="E282" s="104"/>
      <c r="F282" s="124"/>
      <c r="G282" s="103"/>
      <c r="H282" s="104"/>
      <c r="I282" s="104"/>
      <c r="J282" s="104"/>
      <c r="K282" s="104"/>
      <c r="L282" s="104"/>
      <c r="M282" s="243"/>
      <c r="N282" s="81"/>
    </row>
    <row r="283" spans="1:14" ht="12.75">
      <c r="A283" s="122"/>
      <c r="B283" s="102"/>
      <c r="C283" s="123"/>
      <c r="D283" s="104"/>
      <c r="E283" s="104"/>
      <c r="F283" s="104"/>
      <c r="G283" s="103"/>
      <c r="H283" s="104"/>
      <c r="I283" s="104"/>
      <c r="J283" s="104"/>
      <c r="K283" s="104"/>
      <c r="L283" s="104"/>
      <c r="M283" s="243"/>
      <c r="N283" s="81"/>
    </row>
    <row r="284" spans="1:14" ht="12.75">
      <c r="A284" s="122"/>
      <c r="B284" s="102"/>
      <c r="C284" s="102"/>
      <c r="D284" s="112"/>
      <c r="E284" s="104"/>
      <c r="F284" s="112"/>
      <c r="G284" s="103"/>
      <c r="H284" s="104"/>
      <c r="I284" s="104"/>
      <c r="J284" s="104"/>
      <c r="K284" s="104"/>
      <c r="L284" s="104"/>
      <c r="M284" s="243"/>
      <c r="N284" s="81"/>
    </row>
    <row r="285" spans="1:14" ht="12.75">
      <c r="A285" s="122"/>
      <c r="B285" s="102"/>
      <c r="C285" s="121"/>
      <c r="D285" s="112"/>
      <c r="E285" s="104"/>
      <c r="F285" s="112"/>
      <c r="G285" s="103"/>
      <c r="H285" s="104"/>
      <c r="I285" s="104"/>
      <c r="J285" s="104"/>
      <c r="K285" s="104"/>
      <c r="L285" s="104"/>
      <c r="M285" s="243"/>
      <c r="N285" s="81"/>
    </row>
    <row r="286" spans="1:14" ht="12.75">
      <c r="A286" s="122"/>
      <c r="B286" s="102"/>
      <c r="C286" s="102"/>
      <c r="D286" s="112"/>
      <c r="E286" s="104"/>
      <c r="F286" s="112"/>
      <c r="G286" s="103"/>
      <c r="H286" s="104"/>
      <c r="I286" s="104"/>
      <c r="J286" s="104"/>
      <c r="K286" s="104"/>
      <c r="L286" s="104"/>
      <c r="M286" s="243"/>
      <c r="N286" s="81"/>
    </row>
    <row r="287" spans="1:14" ht="12.75">
      <c r="A287" s="122"/>
      <c r="B287" s="102"/>
      <c r="C287" s="102"/>
      <c r="D287" s="112"/>
      <c r="E287" s="104"/>
      <c r="F287" s="112"/>
      <c r="G287" s="103"/>
      <c r="H287" s="104"/>
      <c r="I287" s="104"/>
      <c r="J287" s="104"/>
      <c r="K287" s="104"/>
      <c r="L287" s="104"/>
      <c r="M287" s="243"/>
      <c r="N287" s="81"/>
    </row>
    <row r="288" spans="1:14" ht="12.75">
      <c r="A288" s="122"/>
      <c r="B288" s="102"/>
      <c r="C288" s="123"/>
      <c r="D288" s="124"/>
      <c r="E288" s="104"/>
      <c r="F288" s="124"/>
      <c r="G288" s="103"/>
      <c r="H288" s="104"/>
      <c r="I288" s="104"/>
      <c r="J288" s="104"/>
      <c r="K288" s="104"/>
      <c r="L288" s="104"/>
      <c r="M288" s="243"/>
      <c r="N288" s="81"/>
    </row>
    <row r="289" spans="1:14" ht="12.75">
      <c r="A289" s="122"/>
      <c r="B289" s="102"/>
      <c r="C289" s="123"/>
      <c r="D289" s="124"/>
      <c r="E289" s="104"/>
      <c r="F289" s="124"/>
      <c r="G289" s="103"/>
      <c r="H289" s="104"/>
      <c r="I289" s="104"/>
      <c r="J289" s="104"/>
      <c r="K289" s="104"/>
      <c r="L289" s="104"/>
      <c r="M289" s="243"/>
      <c r="N289" s="81"/>
    </row>
    <row r="290" spans="1:14" ht="12.75">
      <c r="A290" s="122"/>
      <c r="B290" s="102"/>
      <c r="C290" s="123"/>
      <c r="D290" s="124"/>
      <c r="E290" s="104"/>
      <c r="F290" s="124"/>
      <c r="G290" s="103"/>
      <c r="H290" s="104"/>
      <c r="I290" s="104"/>
      <c r="J290" s="104"/>
      <c r="K290" s="104"/>
      <c r="L290" s="104"/>
      <c r="M290" s="243"/>
      <c r="N290" s="81"/>
    </row>
    <row r="291" spans="1:14" ht="12.75">
      <c r="A291" s="122"/>
      <c r="B291" s="102"/>
      <c r="C291" s="123"/>
      <c r="D291" s="104"/>
      <c r="E291" s="104"/>
      <c r="F291" s="104"/>
      <c r="G291" s="103"/>
      <c r="H291" s="104"/>
      <c r="I291" s="104"/>
      <c r="J291" s="104"/>
      <c r="K291" s="104"/>
      <c r="L291" s="104"/>
      <c r="M291" s="243"/>
      <c r="N291" s="81"/>
    </row>
    <row r="292" spans="1:14" ht="12.75">
      <c r="A292" s="122"/>
      <c r="B292" s="102"/>
      <c r="C292" s="102"/>
      <c r="D292" s="112"/>
      <c r="E292" s="104"/>
      <c r="F292" s="112"/>
      <c r="G292" s="103"/>
      <c r="H292" s="104"/>
      <c r="I292" s="104"/>
      <c r="J292" s="104"/>
      <c r="K292" s="104"/>
      <c r="L292" s="104"/>
      <c r="M292" s="243"/>
      <c r="N292" s="81"/>
    </row>
    <row r="293" spans="1:14" ht="12.75">
      <c r="A293" s="122"/>
      <c r="B293" s="102"/>
      <c r="C293" s="121"/>
      <c r="D293" s="112"/>
      <c r="E293" s="104"/>
      <c r="F293" s="112"/>
      <c r="G293" s="103"/>
      <c r="H293" s="104"/>
      <c r="I293" s="104"/>
      <c r="J293" s="104"/>
      <c r="K293" s="104"/>
      <c r="L293" s="104"/>
      <c r="M293" s="243"/>
      <c r="N293" s="81"/>
    </row>
    <row r="294" spans="1:14" ht="12.75">
      <c r="A294" s="122"/>
      <c r="B294" s="102"/>
      <c r="C294" s="102"/>
      <c r="D294" s="112"/>
      <c r="E294" s="104"/>
      <c r="F294" s="112"/>
      <c r="G294" s="103"/>
      <c r="H294" s="104"/>
      <c r="I294" s="104"/>
      <c r="J294" s="104"/>
      <c r="K294" s="104"/>
      <c r="L294" s="104"/>
      <c r="M294" s="243"/>
      <c r="N294" s="81"/>
    </row>
    <row r="295" spans="1:14" ht="12.75">
      <c r="A295" s="122"/>
      <c r="B295" s="102"/>
      <c r="C295" s="102"/>
      <c r="D295" s="112"/>
      <c r="E295" s="104"/>
      <c r="F295" s="112"/>
      <c r="G295" s="103"/>
      <c r="H295" s="104"/>
      <c r="I295" s="104"/>
      <c r="J295" s="104"/>
      <c r="K295" s="104"/>
      <c r="L295" s="104"/>
      <c r="M295" s="243"/>
      <c r="N295" s="81"/>
    </row>
    <row r="296" spans="1:14" ht="12.75">
      <c r="A296" s="122"/>
      <c r="B296" s="102"/>
      <c r="C296" s="123"/>
      <c r="D296" s="124"/>
      <c r="E296" s="104"/>
      <c r="F296" s="124"/>
      <c r="G296" s="103"/>
      <c r="H296" s="104"/>
      <c r="I296" s="104"/>
      <c r="J296" s="104"/>
      <c r="K296" s="104"/>
      <c r="L296" s="104"/>
      <c r="M296" s="243"/>
      <c r="N296" s="81"/>
    </row>
    <row r="297" spans="1:14" ht="12.75">
      <c r="A297" s="122"/>
      <c r="B297" s="102"/>
      <c r="C297" s="123"/>
      <c r="D297" s="124"/>
      <c r="E297" s="104"/>
      <c r="F297" s="124"/>
      <c r="G297" s="103"/>
      <c r="H297" s="104"/>
      <c r="I297" s="104"/>
      <c r="J297" s="104"/>
      <c r="K297" s="104"/>
      <c r="L297" s="104"/>
      <c r="M297" s="243"/>
      <c r="N297" s="81"/>
    </row>
    <row r="298" spans="1:14" ht="12.75">
      <c r="A298" s="122"/>
      <c r="B298" s="102"/>
      <c r="C298" s="123"/>
      <c r="D298" s="124"/>
      <c r="E298" s="104"/>
      <c r="F298" s="124"/>
      <c r="G298" s="103"/>
      <c r="H298" s="104"/>
      <c r="I298" s="104"/>
      <c r="J298" s="104"/>
      <c r="K298" s="104"/>
      <c r="L298" s="104"/>
      <c r="M298" s="243"/>
      <c r="N298" s="81"/>
    </row>
    <row r="299" spans="1:14" ht="12.75">
      <c r="A299" s="122"/>
      <c r="B299" s="102"/>
      <c r="C299" s="123"/>
      <c r="D299" s="104"/>
      <c r="E299" s="104"/>
      <c r="F299" s="104"/>
      <c r="G299" s="103"/>
      <c r="H299" s="104"/>
      <c r="I299" s="104"/>
      <c r="J299" s="104"/>
      <c r="K299" s="104"/>
      <c r="L299" s="104"/>
      <c r="M299" s="243"/>
      <c r="N299" s="81"/>
    </row>
    <row r="300" spans="1:14" ht="12.75">
      <c r="A300" s="122"/>
      <c r="B300" s="102"/>
      <c r="C300" s="102"/>
      <c r="D300" s="112"/>
      <c r="E300" s="104"/>
      <c r="F300" s="112"/>
      <c r="G300" s="103"/>
      <c r="H300" s="104"/>
      <c r="I300" s="104"/>
      <c r="J300" s="104"/>
      <c r="K300" s="104"/>
      <c r="L300" s="104"/>
      <c r="M300" s="243"/>
      <c r="N300" s="81"/>
    </row>
    <row r="301" spans="1:14" ht="12.75">
      <c r="A301" s="122"/>
      <c r="B301" s="102"/>
      <c r="C301" s="102"/>
      <c r="D301" s="112"/>
      <c r="E301" s="104"/>
      <c r="F301" s="112"/>
      <c r="G301" s="104"/>
      <c r="H301" s="104"/>
      <c r="I301" s="104"/>
      <c r="J301" s="104"/>
      <c r="K301" s="104"/>
      <c r="L301" s="104"/>
      <c r="M301" s="243"/>
      <c r="N301" s="81"/>
    </row>
    <row r="302" spans="1:14" ht="12.75">
      <c r="A302" s="122"/>
      <c r="B302" s="102"/>
      <c r="C302" s="125"/>
      <c r="D302" s="124"/>
      <c r="E302" s="104"/>
      <c r="F302" s="124"/>
      <c r="G302" s="104"/>
      <c r="H302" s="104"/>
      <c r="I302" s="104"/>
      <c r="J302" s="104"/>
      <c r="K302" s="104"/>
      <c r="L302" s="104"/>
      <c r="M302" s="243"/>
      <c r="N302" s="81"/>
    </row>
    <row r="303" spans="1:14" ht="12.75">
      <c r="A303" s="122"/>
      <c r="B303" s="102"/>
      <c r="C303" s="123"/>
      <c r="D303" s="124"/>
      <c r="E303" s="104"/>
      <c r="F303" s="124"/>
      <c r="G303" s="104"/>
      <c r="H303" s="104"/>
      <c r="I303" s="104"/>
      <c r="J303" s="104"/>
      <c r="K303" s="104"/>
      <c r="L303" s="104"/>
      <c r="M303" s="243"/>
      <c r="N303" s="81"/>
    </row>
    <row r="304" spans="1:14" ht="12.75">
      <c r="A304" s="122"/>
      <c r="B304" s="102"/>
      <c r="C304" s="123"/>
      <c r="D304" s="124"/>
      <c r="E304" s="104"/>
      <c r="F304" s="124"/>
      <c r="G304" s="104"/>
      <c r="H304" s="104"/>
      <c r="I304" s="104"/>
      <c r="J304" s="104"/>
      <c r="K304" s="104"/>
      <c r="L304" s="104"/>
      <c r="M304" s="243"/>
      <c r="N304" s="81"/>
    </row>
    <row r="305" spans="1:14" ht="12.75">
      <c r="A305" s="122"/>
      <c r="B305" s="102"/>
      <c r="C305" s="123"/>
      <c r="D305" s="124"/>
      <c r="E305" s="104"/>
      <c r="F305" s="124"/>
      <c r="G305" s="104"/>
      <c r="H305" s="104"/>
      <c r="I305" s="104"/>
      <c r="J305" s="104"/>
      <c r="K305" s="104"/>
      <c r="L305" s="104"/>
      <c r="M305" s="243"/>
      <c r="N305" s="81"/>
    </row>
    <row r="306" spans="1:14" ht="12.75">
      <c r="A306" s="122"/>
      <c r="B306" s="102"/>
      <c r="C306" s="123"/>
      <c r="D306" s="124"/>
      <c r="E306" s="104"/>
      <c r="F306" s="124"/>
      <c r="G306" s="104"/>
      <c r="H306" s="104"/>
      <c r="I306" s="104"/>
      <c r="J306" s="104"/>
      <c r="K306" s="104"/>
      <c r="L306" s="104"/>
      <c r="M306" s="243"/>
      <c r="N306" s="81"/>
    </row>
    <row r="307" spans="1:14" ht="12.75">
      <c r="A307" s="122"/>
      <c r="B307" s="102"/>
      <c r="C307" s="123"/>
      <c r="D307" s="124"/>
      <c r="E307" s="104"/>
      <c r="F307" s="124"/>
      <c r="G307" s="104"/>
      <c r="H307" s="104"/>
      <c r="I307" s="104"/>
      <c r="J307" s="104"/>
      <c r="K307" s="104"/>
      <c r="L307" s="104"/>
      <c r="M307" s="243"/>
      <c r="N307" s="81"/>
    </row>
    <row r="308" spans="1:14" ht="12.75">
      <c r="A308" s="122"/>
      <c r="B308" s="102"/>
      <c r="C308" s="123"/>
      <c r="D308" s="124"/>
      <c r="E308" s="104"/>
      <c r="F308" s="124"/>
      <c r="G308" s="103"/>
      <c r="H308" s="104"/>
      <c r="I308" s="104"/>
      <c r="J308" s="104"/>
      <c r="K308" s="104"/>
      <c r="L308" s="104"/>
      <c r="M308" s="243"/>
      <c r="N308" s="81"/>
    </row>
    <row r="309" spans="1:14" ht="12.75">
      <c r="A309" s="122"/>
      <c r="B309" s="102"/>
      <c r="C309" s="112"/>
      <c r="D309" s="124"/>
      <c r="E309" s="104"/>
      <c r="F309" s="124"/>
      <c r="G309" s="104"/>
      <c r="H309" s="104"/>
      <c r="I309" s="104"/>
      <c r="J309" s="104"/>
      <c r="K309" s="104"/>
      <c r="L309" s="104"/>
      <c r="M309" s="243"/>
      <c r="N309" s="81"/>
    </row>
    <row r="310" spans="1:14" ht="12.75">
      <c r="A310" s="122"/>
      <c r="B310" s="102"/>
      <c r="C310" s="125"/>
      <c r="D310" s="124"/>
      <c r="E310" s="104"/>
      <c r="F310" s="124"/>
      <c r="G310" s="103"/>
      <c r="H310" s="104"/>
      <c r="I310" s="104"/>
      <c r="J310" s="104"/>
      <c r="K310" s="104"/>
      <c r="L310" s="104"/>
      <c r="M310" s="243"/>
      <c r="N310" s="81"/>
    </row>
    <row r="311" spans="1:14" ht="12.75">
      <c r="A311" s="122"/>
      <c r="B311" s="102"/>
      <c r="C311" s="123"/>
      <c r="D311" s="124"/>
      <c r="E311" s="104"/>
      <c r="F311" s="124"/>
      <c r="G311" s="103"/>
      <c r="H311" s="104"/>
      <c r="I311" s="104"/>
      <c r="J311" s="104"/>
      <c r="K311" s="104"/>
      <c r="L311" s="104"/>
      <c r="M311" s="243"/>
      <c r="N311" s="81"/>
    </row>
    <row r="312" spans="1:14" ht="12.75">
      <c r="A312" s="122"/>
      <c r="B312" s="102"/>
      <c r="C312" s="123"/>
      <c r="D312" s="124"/>
      <c r="E312" s="104"/>
      <c r="F312" s="124"/>
      <c r="G312" s="103"/>
      <c r="H312" s="104"/>
      <c r="I312" s="104"/>
      <c r="J312" s="104"/>
      <c r="K312" s="104"/>
      <c r="L312" s="104"/>
      <c r="M312" s="243"/>
      <c r="N312" s="81"/>
    </row>
    <row r="313" spans="1:14" ht="12.75">
      <c r="A313" s="122"/>
      <c r="B313" s="102"/>
      <c r="C313" s="123"/>
      <c r="D313" s="124"/>
      <c r="E313" s="104"/>
      <c r="F313" s="124"/>
      <c r="G313" s="103"/>
      <c r="H313" s="104"/>
      <c r="I313" s="104"/>
      <c r="J313" s="104"/>
      <c r="K313" s="104"/>
      <c r="L313" s="104"/>
      <c r="M313" s="243"/>
      <c r="N313" s="81"/>
    </row>
    <row r="314" spans="1:14" ht="12.75">
      <c r="A314" s="122"/>
      <c r="B314" s="102"/>
      <c r="C314" s="123"/>
      <c r="D314" s="124"/>
      <c r="E314" s="104"/>
      <c r="F314" s="124"/>
      <c r="G314" s="103"/>
      <c r="H314" s="104"/>
      <c r="I314" s="104"/>
      <c r="J314" s="104"/>
      <c r="K314" s="104"/>
      <c r="L314" s="104"/>
      <c r="M314" s="243"/>
      <c r="N314" s="81"/>
    </row>
    <row r="315" spans="1:14" ht="12.75">
      <c r="A315" s="122"/>
      <c r="B315" s="102"/>
      <c r="C315" s="102"/>
      <c r="D315" s="112"/>
      <c r="E315" s="126"/>
      <c r="F315" s="112"/>
      <c r="G315" s="126"/>
      <c r="H315" s="104"/>
      <c r="I315" s="104"/>
      <c r="J315" s="126"/>
      <c r="K315" s="126"/>
      <c r="L315" s="104"/>
      <c r="M315" s="245"/>
      <c r="N315" s="81"/>
    </row>
    <row r="316" spans="1:14" ht="12.75">
      <c r="A316" s="128"/>
      <c r="B316" s="114"/>
      <c r="C316" s="114"/>
      <c r="D316" s="129"/>
      <c r="E316" s="130"/>
      <c r="F316" s="129"/>
      <c r="G316" s="110"/>
      <c r="H316" s="130"/>
      <c r="I316" s="130"/>
      <c r="J316" s="130"/>
      <c r="K316" s="130"/>
      <c r="L316" s="130"/>
      <c r="M316" s="246"/>
      <c r="N316" s="81"/>
    </row>
    <row r="317" spans="1:14" s="254" customFormat="1" ht="12.75">
      <c r="A317" s="249"/>
      <c r="B317" s="250"/>
      <c r="C317" s="250"/>
      <c r="D317" s="251"/>
      <c r="E317" s="251"/>
      <c r="F317" s="251"/>
      <c r="G317" s="251"/>
      <c r="H317" s="252"/>
      <c r="I317" s="252"/>
      <c r="J317" s="253"/>
      <c r="K317" s="253"/>
      <c r="L317" s="253"/>
      <c r="M317" s="253"/>
      <c r="N317" s="71"/>
    </row>
    <row r="318" spans="1:14" s="258" customFormat="1" ht="12.75">
      <c r="A318" s="56"/>
      <c r="B318" s="55"/>
      <c r="C318" s="255" t="s">
        <v>522</v>
      </c>
      <c r="D318" s="256">
        <f>SUM(D269:D316)</f>
        <v>410.6</v>
      </c>
      <c r="E318" s="256"/>
      <c r="F318" s="256"/>
      <c r="G318" s="256">
        <f>SUM(G269:G316)</f>
        <v>410.6</v>
      </c>
      <c r="H318" s="256">
        <v>6.843333333333334</v>
      </c>
      <c r="I318" s="256"/>
      <c r="J318" s="257">
        <f>G318*0.1</f>
        <v>41.06</v>
      </c>
      <c r="K318" s="257"/>
      <c r="L318" s="257">
        <v>0</v>
      </c>
      <c r="M318" s="257">
        <f>H318+J318</f>
        <v>47.903333333333336</v>
      </c>
      <c r="N318" s="257"/>
    </row>
    <row r="319" spans="1:14" ht="12.75">
      <c r="A319" s="82"/>
      <c r="B319" s="83"/>
      <c r="C319" s="22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81"/>
    </row>
    <row r="320" spans="1:14" ht="12.75">
      <c r="A320" s="82"/>
      <c r="B320" s="224"/>
      <c r="C320" s="223" t="s">
        <v>523</v>
      </c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81"/>
    </row>
    <row r="321" spans="1:14" ht="12.75">
      <c r="A321" s="82"/>
      <c r="B321" s="83"/>
      <c r="C321" s="83"/>
      <c r="D321" s="78"/>
      <c r="E321" s="78"/>
      <c r="F321" s="78"/>
      <c r="G321" s="78"/>
      <c r="H321" s="80"/>
      <c r="I321" s="80"/>
      <c r="J321" s="81"/>
      <c r="K321" s="81"/>
      <c r="L321" s="81"/>
      <c r="M321" s="81"/>
      <c r="N321" s="81"/>
    </row>
    <row r="322" spans="1:14" ht="12.75">
      <c r="A322" s="76" t="s">
        <v>0</v>
      </c>
      <c r="B322" s="77"/>
      <c r="C322" s="77"/>
      <c r="D322" s="112"/>
      <c r="E322" s="112"/>
      <c r="F322" s="112"/>
      <c r="G322" s="112"/>
      <c r="J322" s="79" t="s">
        <v>1</v>
      </c>
      <c r="K322" s="79"/>
      <c r="L322" s="79"/>
      <c r="M322" s="79"/>
      <c r="N322" s="81"/>
    </row>
    <row r="323" spans="1:14" ht="12.75">
      <c r="A323" s="76" t="s">
        <v>2</v>
      </c>
      <c r="B323" s="77"/>
      <c r="C323" s="77"/>
      <c r="D323" s="112"/>
      <c r="E323" s="112"/>
      <c r="F323" s="112"/>
      <c r="G323" s="112"/>
      <c r="J323" s="247" t="s">
        <v>3</v>
      </c>
      <c r="K323" s="79"/>
      <c r="L323" s="79"/>
      <c r="M323" s="79"/>
      <c r="N323" s="81"/>
    </row>
    <row r="324" spans="1:14" ht="12.75">
      <c r="A324" s="76" t="s">
        <v>4</v>
      </c>
      <c r="B324" s="77"/>
      <c r="C324" s="77"/>
      <c r="D324" s="78"/>
      <c r="E324" s="78"/>
      <c r="F324" s="78"/>
      <c r="G324" s="80"/>
      <c r="H324" s="80"/>
      <c r="I324" s="80"/>
      <c r="J324" s="81"/>
      <c r="K324" s="81"/>
      <c r="L324" s="80"/>
      <c r="M324" s="81"/>
      <c r="N324" s="81"/>
    </row>
    <row r="325" spans="1:14" ht="20.25">
      <c r="A325" s="211" t="s">
        <v>481</v>
      </c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81"/>
    </row>
    <row r="326" spans="1:14" ht="12.75">
      <c r="A326" s="82"/>
      <c r="B326" s="83"/>
      <c r="C326" s="83"/>
      <c r="D326" s="78"/>
      <c r="E326" s="78"/>
      <c r="F326" s="78"/>
      <c r="G326" s="80"/>
      <c r="H326" s="80"/>
      <c r="I326" s="80"/>
      <c r="J326" s="81"/>
      <c r="K326" s="81"/>
      <c r="L326" s="80"/>
      <c r="M326" s="81"/>
      <c r="N326" s="81"/>
    </row>
    <row r="327" spans="1:14" ht="12.75">
      <c r="A327" s="84"/>
      <c r="B327" s="83"/>
      <c r="C327" s="83"/>
      <c r="D327" s="78"/>
      <c r="E327" s="78"/>
      <c r="F327" s="78"/>
      <c r="G327" s="80"/>
      <c r="H327" s="80"/>
      <c r="I327" s="80"/>
      <c r="J327" s="81"/>
      <c r="K327" s="81"/>
      <c r="L327" s="80"/>
      <c r="M327" s="81"/>
      <c r="N327" s="81"/>
    </row>
    <row r="328" spans="1:14" ht="12.75">
      <c r="A328" s="22" t="s">
        <v>317</v>
      </c>
      <c r="B328" s="85"/>
      <c r="C328" s="85"/>
      <c r="D328" s="86"/>
      <c r="E328" s="86"/>
      <c r="F328" s="86"/>
      <c r="G328" s="85"/>
      <c r="H328" s="85"/>
      <c r="I328" s="85"/>
      <c r="J328" s="85"/>
      <c r="K328" s="85"/>
      <c r="L328" s="80"/>
      <c r="M328" s="81"/>
      <c r="N328" s="81"/>
    </row>
    <row r="329" spans="1:14" ht="12.75">
      <c r="A329" s="82"/>
      <c r="B329" s="83"/>
      <c r="C329" s="83"/>
      <c r="D329" s="78"/>
      <c r="E329" s="78"/>
      <c r="F329" s="78"/>
      <c r="G329" s="80"/>
      <c r="H329" s="80"/>
      <c r="I329" s="80"/>
      <c r="J329" s="81"/>
      <c r="K329" s="81"/>
      <c r="L329" s="80"/>
      <c r="M329" s="81"/>
      <c r="N329" s="81"/>
    </row>
    <row r="330" spans="1:14" ht="12.75">
      <c r="A330" s="88"/>
      <c r="B330" s="89"/>
      <c r="C330" s="89"/>
      <c r="D330" s="90" t="s">
        <v>5</v>
      </c>
      <c r="E330" s="90" t="s">
        <v>5</v>
      </c>
      <c r="F330" s="90" t="s">
        <v>323</v>
      </c>
      <c r="G330" s="89" t="s">
        <v>6</v>
      </c>
      <c r="H330" s="89" t="s">
        <v>265</v>
      </c>
      <c r="I330" s="90" t="s">
        <v>325</v>
      </c>
      <c r="J330" s="89" t="s">
        <v>8</v>
      </c>
      <c r="K330" s="90" t="s">
        <v>323</v>
      </c>
      <c r="L330" s="89" t="s">
        <v>266</v>
      </c>
      <c r="M330" s="240" t="s">
        <v>265</v>
      </c>
      <c r="N330" s="81"/>
    </row>
    <row r="331" spans="1:14" ht="12.75">
      <c r="A331" s="92" t="s">
        <v>9</v>
      </c>
      <c r="B331" s="93" t="s">
        <v>10</v>
      </c>
      <c r="C331" s="93" t="s">
        <v>11</v>
      </c>
      <c r="D331" s="94" t="s">
        <v>12</v>
      </c>
      <c r="E331" s="94" t="s">
        <v>13</v>
      </c>
      <c r="F331" s="94" t="s">
        <v>319</v>
      </c>
      <c r="G331" s="93" t="s">
        <v>13</v>
      </c>
      <c r="H331" s="93" t="s">
        <v>14</v>
      </c>
      <c r="I331" s="94" t="s">
        <v>320</v>
      </c>
      <c r="J331" s="93" t="s">
        <v>15</v>
      </c>
      <c r="K331" s="93">
        <v>2005</v>
      </c>
      <c r="L331" s="93" t="s">
        <v>267</v>
      </c>
      <c r="M331" s="241" t="s">
        <v>14</v>
      </c>
      <c r="N331" s="81"/>
    </row>
    <row r="332" spans="1:14" ht="12.75">
      <c r="A332" s="96"/>
      <c r="B332" s="97"/>
      <c r="C332" s="97"/>
      <c r="D332" s="98" t="s">
        <v>16</v>
      </c>
      <c r="E332" s="98"/>
      <c r="F332" s="98"/>
      <c r="G332" s="97">
        <v>2007</v>
      </c>
      <c r="H332" s="97">
        <v>2006</v>
      </c>
      <c r="I332" s="97">
        <v>2006</v>
      </c>
      <c r="J332" s="97">
        <v>2007</v>
      </c>
      <c r="K332" s="97">
        <v>2006</v>
      </c>
      <c r="L332" s="97"/>
      <c r="M332" s="242">
        <v>2007</v>
      </c>
      <c r="N332" s="81"/>
    </row>
    <row r="333" spans="1:14" ht="12.75">
      <c r="A333" s="120" t="s">
        <v>433</v>
      </c>
      <c r="B333" s="102" t="s">
        <v>524</v>
      </c>
      <c r="C333" s="121" t="s">
        <v>275</v>
      </c>
      <c r="D333" s="112"/>
      <c r="E333" s="104"/>
      <c r="F333" s="112"/>
      <c r="G333" s="103"/>
      <c r="H333" s="104"/>
      <c r="I333" s="104"/>
      <c r="J333" s="104"/>
      <c r="K333" s="104"/>
      <c r="L333" s="104"/>
      <c r="M333" s="243"/>
      <c r="N333" s="81"/>
    </row>
    <row r="334" spans="1:14" ht="12.75">
      <c r="A334" s="122"/>
      <c r="B334" s="102"/>
      <c r="C334" s="102" t="s">
        <v>203</v>
      </c>
      <c r="D334" s="112"/>
      <c r="E334" s="104"/>
      <c r="F334" s="112"/>
      <c r="G334" s="103"/>
      <c r="H334" s="104"/>
      <c r="I334" s="104"/>
      <c r="J334" s="104"/>
      <c r="K334" s="104"/>
      <c r="L334" s="104"/>
      <c r="M334" s="243"/>
      <c r="N334" s="81"/>
    </row>
    <row r="335" spans="1:14" ht="12.75">
      <c r="A335" s="122"/>
      <c r="B335" s="102"/>
      <c r="C335" s="102" t="s">
        <v>484</v>
      </c>
      <c r="D335" s="112"/>
      <c r="E335" s="104"/>
      <c r="F335" s="112"/>
      <c r="G335" s="103"/>
      <c r="H335" s="104"/>
      <c r="I335" s="104"/>
      <c r="J335" s="104"/>
      <c r="K335" s="104"/>
      <c r="L335" s="104"/>
      <c r="M335" s="243"/>
      <c r="N335" s="81"/>
    </row>
    <row r="336" spans="1:14" ht="12.75">
      <c r="A336" s="122"/>
      <c r="B336" s="102"/>
      <c r="C336" s="123" t="s">
        <v>525</v>
      </c>
      <c r="D336" s="124"/>
      <c r="E336" s="104"/>
      <c r="F336" s="124"/>
      <c r="G336" s="103"/>
      <c r="H336" s="104"/>
      <c r="I336" s="104"/>
      <c r="J336" s="104"/>
      <c r="K336" s="104"/>
      <c r="L336" s="104"/>
      <c r="M336" s="243"/>
      <c r="N336" s="81"/>
    </row>
    <row r="337" spans="1:14" ht="12.75">
      <c r="A337" s="122"/>
      <c r="B337" s="102"/>
      <c r="C337" s="123" t="s">
        <v>526</v>
      </c>
      <c r="D337" s="124"/>
      <c r="E337" s="104"/>
      <c r="F337" s="124"/>
      <c r="G337" s="103"/>
      <c r="H337" s="104"/>
      <c r="I337" s="104"/>
      <c r="J337" s="104"/>
      <c r="K337" s="104"/>
      <c r="L337" s="104"/>
      <c r="M337" s="243"/>
      <c r="N337" s="81"/>
    </row>
    <row r="338" spans="1:14" ht="12.75">
      <c r="A338" s="122"/>
      <c r="B338" s="102"/>
      <c r="C338" s="123" t="s">
        <v>487</v>
      </c>
      <c r="D338" s="124"/>
      <c r="E338" s="104"/>
      <c r="F338" s="124"/>
      <c r="G338" s="103"/>
      <c r="H338" s="104"/>
      <c r="I338" s="104"/>
      <c r="J338" s="104"/>
      <c r="K338" s="104"/>
      <c r="L338" s="104"/>
      <c r="M338" s="243"/>
      <c r="N338" s="81"/>
    </row>
    <row r="339" spans="1:14" ht="12.75">
      <c r="A339" s="122"/>
      <c r="B339" s="102"/>
      <c r="C339" s="123" t="s">
        <v>527</v>
      </c>
      <c r="D339" s="104">
        <v>893</v>
      </c>
      <c r="E339" s="104"/>
      <c r="F339" s="104"/>
      <c r="G339" s="103">
        <f>D339</f>
        <v>893</v>
      </c>
      <c r="H339" s="104">
        <v>0</v>
      </c>
      <c r="I339" s="104"/>
      <c r="J339" s="104">
        <f>G339*0.1</f>
        <v>89.30000000000001</v>
      </c>
      <c r="K339" s="104"/>
      <c r="L339" s="104">
        <v>0</v>
      </c>
      <c r="M339" s="243">
        <f>H339+J339</f>
        <v>89.30000000000001</v>
      </c>
      <c r="N339" s="81"/>
    </row>
    <row r="340" spans="1:14" ht="12.75">
      <c r="A340" s="122"/>
      <c r="B340" s="102"/>
      <c r="C340" s="102"/>
      <c r="D340" s="112"/>
      <c r="E340" s="104"/>
      <c r="F340" s="112"/>
      <c r="G340" s="103"/>
      <c r="H340" s="104"/>
      <c r="I340" s="104"/>
      <c r="J340" s="104"/>
      <c r="K340" s="104"/>
      <c r="L340" s="104"/>
      <c r="M340" s="243"/>
      <c r="N340" s="81"/>
    </row>
    <row r="341" spans="1:14" ht="12.75">
      <c r="A341" s="122" t="s">
        <v>436</v>
      </c>
      <c r="B341" t="s">
        <v>528</v>
      </c>
      <c r="C341" s="121" t="s">
        <v>275</v>
      </c>
      <c r="D341" s="112"/>
      <c r="E341" s="104"/>
      <c r="F341" s="112"/>
      <c r="G341" s="103"/>
      <c r="H341" s="104"/>
      <c r="I341" s="104"/>
      <c r="J341" s="104"/>
      <c r="K341" s="104"/>
      <c r="L341" s="104"/>
      <c r="M341" s="243"/>
      <c r="N341" s="81"/>
    </row>
    <row r="342" spans="1:14" ht="12.75">
      <c r="A342" s="122"/>
      <c r="B342" s="102"/>
      <c r="C342" s="102" t="s">
        <v>203</v>
      </c>
      <c r="D342" s="112"/>
      <c r="E342" s="104"/>
      <c r="F342" s="112"/>
      <c r="G342" s="103"/>
      <c r="H342" s="104"/>
      <c r="I342" s="104"/>
      <c r="J342" s="104"/>
      <c r="K342" s="104"/>
      <c r="L342" s="104"/>
      <c r="M342" s="243"/>
      <c r="N342" s="81"/>
    </row>
    <row r="343" spans="1:14" ht="12.75">
      <c r="A343" s="122"/>
      <c r="B343" s="102"/>
      <c r="C343" s="102" t="s">
        <v>484</v>
      </c>
      <c r="D343" s="112"/>
      <c r="E343" s="104"/>
      <c r="F343" s="112"/>
      <c r="G343" s="103"/>
      <c r="H343" s="104"/>
      <c r="I343" s="104"/>
      <c r="J343" s="104"/>
      <c r="K343" s="104"/>
      <c r="L343" s="104"/>
      <c r="M343" s="243"/>
      <c r="N343" s="81"/>
    </row>
    <row r="344" spans="1:14" ht="12.75">
      <c r="A344" s="122"/>
      <c r="B344" s="102"/>
      <c r="C344" s="123" t="s">
        <v>525</v>
      </c>
      <c r="D344" s="124"/>
      <c r="E344" s="104"/>
      <c r="F344" s="124"/>
      <c r="G344" s="103"/>
      <c r="H344" s="104"/>
      <c r="I344" s="104"/>
      <c r="J344" s="104"/>
      <c r="K344" s="104"/>
      <c r="L344" s="104"/>
      <c r="M344" s="243"/>
      <c r="N344" s="81"/>
    </row>
    <row r="345" spans="1:14" ht="12.75">
      <c r="A345" s="122"/>
      <c r="B345" s="102"/>
      <c r="C345" s="123" t="s">
        <v>529</v>
      </c>
      <c r="D345" s="124"/>
      <c r="E345" s="104"/>
      <c r="F345" s="124"/>
      <c r="G345" s="103"/>
      <c r="H345" s="104"/>
      <c r="I345" s="104"/>
      <c r="J345" s="104"/>
      <c r="K345" s="104"/>
      <c r="L345" s="104"/>
      <c r="M345" s="243"/>
      <c r="N345" s="81"/>
    </row>
    <row r="346" spans="1:14" ht="12.75">
      <c r="A346" s="122"/>
      <c r="B346" s="102"/>
      <c r="C346" s="123" t="s">
        <v>487</v>
      </c>
      <c r="D346" s="124"/>
      <c r="E346" s="104"/>
      <c r="F346" s="124"/>
      <c r="G346" s="103"/>
      <c r="H346" s="104"/>
      <c r="I346" s="104"/>
      <c r="J346" s="104"/>
      <c r="K346" s="104"/>
      <c r="L346" s="104"/>
      <c r="M346" s="243"/>
      <c r="N346" s="81"/>
    </row>
    <row r="347" spans="1:14" ht="12.75">
      <c r="A347" s="122"/>
      <c r="B347" s="102"/>
      <c r="C347" s="123" t="s">
        <v>530</v>
      </c>
      <c r="D347" s="104">
        <v>835</v>
      </c>
      <c r="E347" s="104"/>
      <c r="F347" s="104"/>
      <c r="G347" s="103">
        <f>D347</f>
        <v>835</v>
      </c>
      <c r="H347" s="104">
        <v>0</v>
      </c>
      <c r="I347" s="104"/>
      <c r="J347" s="104">
        <f>G347*0.1</f>
        <v>83.5</v>
      </c>
      <c r="K347" s="104"/>
      <c r="L347" s="104">
        <v>0</v>
      </c>
      <c r="M347" s="243">
        <f>H347+J347</f>
        <v>83.5</v>
      </c>
      <c r="N347" s="81"/>
    </row>
    <row r="348" spans="1:14" ht="12.75">
      <c r="A348" s="122"/>
      <c r="B348" s="102"/>
      <c r="C348" s="102"/>
      <c r="D348" s="112"/>
      <c r="E348" s="104"/>
      <c r="F348" s="112"/>
      <c r="G348" s="103"/>
      <c r="H348" s="104"/>
      <c r="I348" s="104"/>
      <c r="J348" s="104"/>
      <c r="K348" s="104"/>
      <c r="L348" s="104"/>
      <c r="M348" s="243"/>
      <c r="N348" s="81"/>
    </row>
    <row r="349" spans="1:14" ht="12.75">
      <c r="A349" s="122" t="s">
        <v>437</v>
      </c>
      <c r="B349" s="102" t="s">
        <v>531</v>
      </c>
      <c r="C349" s="121" t="s">
        <v>275</v>
      </c>
      <c r="D349" s="112"/>
      <c r="E349" s="104"/>
      <c r="F349" s="112"/>
      <c r="G349" s="103"/>
      <c r="H349" s="104"/>
      <c r="I349" s="104"/>
      <c r="J349" s="104"/>
      <c r="K349" s="104"/>
      <c r="L349" s="104"/>
      <c r="M349" s="243"/>
      <c r="N349" s="81"/>
    </row>
    <row r="350" spans="1:14" ht="12.75">
      <c r="A350" s="122"/>
      <c r="B350" s="102"/>
      <c r="C350" s="102" t="s">
        <v>203</v>
      </c>
      <c r="D350" s="112"/>
      <c r="E350" s="104"/>
      <c r="F350" s="112"/>
      <c r="G350" s="103"/>
      <c r="H350" s="104"/>
      <c r="I350" s="104"/>
      <c r="J350" s="104"/>
      <c r="K350" s="104"/>
      <c r="L350" s="104"/>
      <c r="M350" s="243"/>
      <c r="N350" s="81"/>
    </row>
    <row r="351" spans="1:14" ht="12.75">
      <c r="A351" s="122"/>
      <c r="B351" s="102"/>
      <c r="C351" s="102" t="s">
        <v>484</v>
      </c>
      <c r="D351" s="112"/>
      <c r="E351" s="104"/>
      <c r="F351" s="112"/>
      <c r="G351" s="103"/>
      <c r="H351" s="104"/>
      <c r="I351" s="104"/>
      <c r="J351" s="104"/>
      <c r="K351" s="104"/>
      <c r="L351" s="104"/>
      <c r="M351" s="243"/>
      <c r="N351" s="81"/>
    </row>
    <row r="352" spans="1:14" ht="12.75">
      <c r="A352" s="122"/>
      <c r="B352" s="102"/>
      <c r="C352" s="123" t="s">
        <v>525</v>
      </c>
      <c r="D352" s="124"/>
      <c r="E352" s="104"/>
      <c r="F352" s="124"/>
      <c r="G352" s="103"/>
      <c r="H352" s="104"/>
      <c r="I352" s="104"/>
      <c r="J352" s="104"/>
      <c r="K352" s="104"/>
      <c r="L352" s="104"/>
      <c r="M352" s="243"/>
      <c r="N352" s="81"/>
    </row>
    <row r="353" spans="1:14" ht="12.75">
      <c r="A353" s="122"/>
      <c r="B353" s="102"/>
      <c r="C353" s="123" t="s">
        <v>532</v>
      </c>
      <c r="D353" s="124"/>
      <c r="E353" s="104"/>
      <c r="F353" s="124"/>
      <c r="G353" s="103"/>
      <c r="H353" s="104"/>
      <c r="I353" s="104"/>
      <c r="J353" s="104"/>
      <c r="K353" s="104"/>
      <c r="L353" s="104"/>
      <c r="M353" s="243"/>
      <c r="N353" s="81"/>
    </row>
    <row r="354" spans="1:14" ht="12.75">
      <c r="A354" s="122"/>
      <c r="B354" s="102"/>
      <c r="C354" s="123" t="s">
        <v>487</v>
      </c>
      <c r="D354" s="124"/>
      <c r="E354" s="104"/>
      <c r="F354" s="124"/>
      <c r="G354" s="103"/>
      <c r="H354" s="104"/>
      <c r="I354" s="104"/>
      <c r="J354" s="104"/>
      <c r="K354" s="104"/>
      <c r="L354" s="104"/>
      <c r="M354" s="243"/>
      <c r="N354" s="81"/>
    </row>
    <row r="355" spans="1:14" ht="12.75">
      <c r="A355" s="122"/>
      <c r="B355" s="102"/>
      <c r="C355" s="123" t="s">
        <v>533</v>
      </c>
      <c r="D355" s="104">
        <v>835</v>
      </c>
      <c r="E355" s="104"/>
      <c r="F355" s="104"/>
      <c r="G355" s="103">
        <f>D355</f>
        <v>835</v>
      </c>
      <c r="H355" s="104">
        <v>0</v>
      </c>
      <c r="I355" s="104"/>
      <c r="J355" s="104">
        <f>G355*0.1</f>
        <v>83.5</v>
      </c>
      <c r="K355" s="104"/>
      <c r="L355" s="104">
        <v>0</v>
      </c>
      <c r="M355" s="243">
        <f>H355+J355</f>
        <v>83.5</v>
      </c>
      <c r="N355" s="81"/>
    </row>
    <row r="356" spans="1:14" ht="12.75">
      <c r="A356" s="122"/>
      <c r="B356" s="102"/>
      <c r="C356" s="102"/>
      <c r="D356" s="112"/>
      <c r="E356" s="104"/>
      <c r="F356" s="112"/>
      <c r="G356" s="103"/>
      <c r="H356" s="104"/>
      <c r="I356" s="104"/>
      <c r="J356" s="104"/>
      <c r="K356" s="104"/>
      <c r="L356" s="104"/>
      <c r="M356" s="243"/>
      <c r="N356" s="81"/>
    </row>
    <row r="357" spans="1:14" ht="12.75">
      <c r="A357" s="122"/>
      <c r="B357" s="102"/>
      <c r="C357" s="121"/>
      <c r="D357" s="112"/>
      <c r="E357" s="104"/>
      <c r="F357" s="112"/>
      <c r="G357" s="103"/>
      <c r="H357" s="104"/>
      <c r="I357" s="104"/>
      <c r="J357" s="104"/>
      <c r="K357" s="104"/>
      <c r="L357" s="104"/>
      <c r="M357" s="243"/>
      <c r="N357" s="81"/>
    </row>
    <row r="358" spans="1:14" ht="12.75">
      <c r="A358" s="122"/>
      <c r="B358" s="102"/>
      <c r="C358" s="102"/>
      <c r="D358" s="112"/>
      <c r="E358" s="104"/>
      <c r="F358" s="112"/>
      <c r="G358" s="103"/>
      <c r="H358" s="104"/>
      <c r="I358" s="104"/>
      <c r="J358" s="104"/>
      <c r="K358" s="104"/>
      <c r="L358" s="104"/>
      <c r="M358" s="243"/>
      <c r="N358" s="81"/>
    </row>
    <row r="359" spans="1:14" ht="12.75">
      <c r="A359" s="122"/>
      <c r="B359" s="102"/>
      <c r="C359" s="102"/>
      <c r="D359" s="112"/>
      <c r="E359" s="104"/>
      <c r="F359" s="112"/>
      <c r="G359" s="103"/>
      <c r="H359" s="104"/>
      <c r="I359" s="104"/>
      <c r="J359" s="104"/>
      <c r="K359" s="104"/>
      <c r="L359" s="104"/>
      <c r="M359" s="243"/>
      <c r="N359" s="81"/>
    </row>
    <row r="360" spans="1:14" ht="12.75">
      <c r="A360" s="122"/>
      <c r="B360" s="102"/>
      <c r="C360" s="123"/>
      <c r="D360" s="124"/>
      <c r="E360" s="104"/>
      <c r="F360" s="124"/>
      <c r="G360" s="103"/>
      <c r="H360" s="104"/>
      <c r="I360" s="104"/>
      <c r="J360" s="104"/>
      <c r="K360" s="104"/>
      <c r="L360" s="104"/>
      <c r="M360" s="243"/>
      <c r="N360" s="81"/>
    </row>
    <row r="361" spans="1:14" ht="12.75">
      <c r="A361" s="122"/>
      <c r="B361" s="102"/>
      <c r="C361" s="123"/>
      <c r="D361" s="124"/>
      <c r="E361" s="104"/>
      <c r="F361" s="124"/>
      <c r="G361" s="103"/>
      <c r="H361" s="104"/>
      <c r="I361" s="104"/>
      <c r="J361" s="104"/>
      <c r="K361" s="104"/>
      <c r="L361" s="104"/>
      <c r="M361" s="243"/>
      <c r="N361" s="81"/>
    </row>
    <row r="362" spans="1:14" ht="12.75">
      <c r="A362" s="122"/>
      <c r="B362" s="102"/>
      <c r="C362" s="123"/>
      <c r="D362" s="124"/>
      <c r="E362" s="104"/>
      <c r="F362" s="124"/>
      <c r="G362" s="103"/>
      <c r="H362" s="104"/>
      <c r="I362" s="104"/>
      <c r="J362" s="104"/>
      <c r="K362" s="104"/>
      <c r="L362" s="104"/>
      <c r="M362" s="243"/>
      <c r="N362" s="81"/>
    </row>
    <row r="363" spans="1:14" ht="12.75">
      <c r="A363" s="122"/>
      <c r="B363" s="102"/>
      <c r="C363" s="123"/>
      <c r="D363" s="104"/>
      <c r="E363" s="104"/>
      <c r="F363" s="104"/>
      <c r="G363" s="103"/>
      <c r="H363" s="104"/>
      <c r="I363" s="104"/>
      <c r="J363" s="104"/>
      <c r="K363" s="104"/>
      <c r="L363" s="104"/>
      <c r="M363" s="243"/>
      <c r="N363" s="81"/>
    </row>
    <row r="364" spans="1:14" ht="12.75">
      <c r="A364" s="122"/>
      <c r="B364" s="102"/>
      <c r="C364" s="102"/>
      <c r="D364" s="112"/>
      <c r="E364" s="104"/>
      <c r="F364" s="112"/>
      <c r="G364" s="103"/>
      <c r="H364" s="104"/>
      <c r="I364" s="104"/>
      <c r="J364" s="104"/>
      <c r="K364" s="104"/>
      <c r="L364" s="104"/>
      <c r="M364" s="243"/>
      <c r="N364" s="81"/>
    </row>
    <row r="365" spans="1:14" ht="12.75">
      <c r="A365" s="122"/>
      <c r="B365" s="102"/>
      <c r="C365" s="102"/>
      <c r="D365" s="112"/>
      <c r="E365" s="104"/>
      <c r="F365" s="112"/>
      <c r="G365" s="104"/>
      <c r="H365" s="104"/>
      <c r="I365" s="104"/>
      <c r="J365" s="104"/>
      <c r="K365" s="104"/>
      <c r="L365" s="104"/>
      <c r="M365" s="243"/>
      <c r="N365" s="81"/>
    </row>
    <row r="366" spans="1:14" ht="12.75">
      <c r="A366" s="122"/>
      <c r="B366" s="102"/>
      <c r="C366" s="125"/>
      <c r="D366" s="124"/>
      <c r="E366" s="104"/>
      <c r="F366" s="124"/>
      <c r="G366" s="104"/>
      <c r="H366" s="104"/>
      <c r="I366" s="104"/>
      <c r="J366" s="104"/>
      <c r="K366" s="104"/>
      <c r="L366" s="104"/>
      <c r="M366" s="243"/>
      <c r="N366" s="81"/>
    </row>
    <row r="367" spans="1:14" ht="12.75">
      <c r="A367" s="122"/>
      <c r="B367" s="102"/>
      <c r="C367" s="123"/>
      <c r="D367" s="124"/>
      <c r="E367" s="104"/>
      <c r="F367" s="124"/>
      <c r="G367" s="104"/>
      <c r="H367" s="104"/>
      <c r="I367" s="104"/>
      <c r="J367" s="104"/>
      <c r="K367" s="104"/>
      <c r="L367" s="104"/>
      <c r="M367" s="243"/>
      <c r="N367" s="81"/>
    </row>
    <row r="368" spans="1:14" ht="12.75">
      <c r="A368" s="122"/>
      <c r="B368" s="102"/>
      <c r="C368" s="123"/>
      <c r="D368" s="124"/>
      <c r="E368" s="104"/>
      <c r="F368" s="124"/>
      <c r="G368" s="104"/>
      <c r="H368" s="104"/>
      <c r="I368" s="104"/>
      <c r="J368" s="104"/>
      <c r="K368" s="104"/>
      <c r="L368" s="104"/>
      <c r="M368" s="243"/>
      <c r="N368" s="81"/>
    </row>
    <row r="369" spans="1:14" ht="12.75">
      <c r="A369" s="122"/>
      <c r="B369" s="102"/>
      <c r="C369" s="123"/>
      <c r="D369" s="124"/>
      <c r="E369" s="104"/>
      <c r="F369" s="124"/>
      <c r="G369" s="104"/>
      <c r="H369" s="104"/>
      <c r="I369" s="104"/>
      <c r="J369" s="104"/>
      <c r="K369" s="104"/>
      <c r="L369" s="104"/>
      <c r="M369" s="243"/>
      <c r="N369" s="81"/>
    </row>
    <row r="370" spans="1:14" ht="12.75">
      <c r="A370" s="122"/>
      <c r="B370" s="102"/>
      <c r="C370" s="123"/>
      <c r="D370" s="124"/>
      <c r="E370" s="104"/>
      <c r="F370" s="124"/>
      <c r="G370" s="104"/>
      <c r="H370" s="104"/>
      <c r="I370" s="104"/>
      <c r="J370" s="104"/>
      <c r="K370" s="104"/>
      <c r="L370" s="104"/>
      <c r="M370" s="243"/>
      <c r="N370" s="81"/>
    </row>
    <row r="371" spans="1:14" ht="12.75">
      <c r="A371" s="122"/>
      <c r="B371" s="102"/>
      <c r="C371" s="123"/>
      <c r="D371" s="124"/>
      <c r="E371" s="104"/>
      <c r="F371" s="124"/>
      <c r="G371" s="104"/>
      <c r="H371" s="104"/>
      <c r="I371" s="104"/>
      <c r="J371" s="104"/>
      <c r="K371" s="104"/>
      <c r="L371" s="104"/>
      <c r="M371" s="243"/>
      <c r="N371" s="81"/>
    </row>
    <row r="372" spans="1:14" ht="12.75">
      <c r="A372" s="122"/>
      <c r="B372" s="102"/>
      <c r="C372" s="123"/>
      <c r="D372" s="124"/>
      <c r="E372" s="104"/>
      <c r="F372" s="124"/>
      <c r="G372" s="103"/>
      <c r="H372" s="104"/>
      <c r="I372" s="104"/>
      <c r="J372" s="104"/>
      <c r="K372" s="104"/>
      <c r="L372" s="104"/>
      <c r="M372" s="243"/>
      <c r="N372" s="81"/>
    </row>
    <row r="373" spans="1:14" ht="12.75">
      <c r="A373" s="122"/>
      <c r="B373" s="102"/>
      <c r="C373" s="83"/>
      <c r="D373" s="124"/>
      <c r="E373" s="104"/>
      <c r="F373" s="124"/>
      <c r="G373" s="103"/>
      <c r="H373" s="104"/>
      <c r="I373" s="104"/>
      <c r="J373" s="104"/>
      <c r="K373" s="104"/>
      <c r="L373" s="104"/>
      <c r="M373" s="243"/>
      <c r="N373" s="81"/>
    </row>
    <row r="374" spans="1:14" ht="12.75">
      <c r="A374" s="122"/>
      <c r="B374" s="102"/>
      <c r="C374" s="83"/>
      <c r="D374" s="124"/>
      <c r="E374" s="104"/>
      <c r="F374" s="124"/>
      <c r="G374" s="103"/>
      <c r="H374" s="104"/>
      <c r="I374" s="104"/>
      <c r="J374" s="104"/>
      <c r="K374" s="104"/>
      <c r="L374" s="104"/>
      <c r="M374" s="243"/>
      <c r="N374" s="81"/>
    </row>
    <row r="375" spans="1:14" ht="12.75">
      <c r="A375" s="122"/>
      <c r="B375" s="102"/>
      <c r="C375" s="83"/>
      <c r="D375" s="124"/>
      <c r="E375" s="104"/>
      <c r="F375" s="124"/>
      <c r="G375" s="103"/>
      <c r="H375" s="104"/>
      <c r="I375" s="104"/>
      <c r="J375" s="104"/>
      <c r="K375" s="104"/>
      <c r="L375" s="104"/>
      <c r="M375" s="243"/>
      <c r="N375" s="81"/>
    </row>
    <row r="376" spans="1:14" ht="12.75">
      <c r="A376" s="122"/>
      <c r="B376" s="102"/>
      <c r="C376" s="112"/>
      <c r="D376" s="124"/>
      <c r="E376" s="104"/>
      <c r="F376" s="124"/>
      <c r="G376" s="104"/>
      <c r="H376" s="104"/>
      <c r="I376" s="104"/>
      <c r="J376" s="104"/>
      <c r="K376" s="104"/>
      <c r="L376" s="104"/>
      <c r="M376" s="243"/>
      <c r="N376" s="81"/>
    </row>
    <row r="377" spans="1:14" ht="12.75">
      <c r="A377" s="122"/>
      <c r="B377" s="102"/>
      <c r="C377" s="125"/>
      <c r="D377" s="124"/>
      <c r="E377" s="104"/>
      <c r="F377" s="124"/>
      <c r="G377" s="103"/>
      <c r="H377" s="104"/>
      <c r="I377" s="104"/>
      <c r="J377" s="104"/>
      <c r="K377" s="104"/>
      <c r="L377" s="104"/>
      <c r="M377" s="243"/>
      <c r="N377" s="81"/>
    </row>
    <row r="378" spans="1:14" ht="12.75">
      <c r="A378" s="122"/>
      <c r="B378" s="102"/>
      <c r="C378" s="123"/>
      <c r="D378" s="124"/>
      <c r="E378" s="104"/>
      <c r="F378" s="124"/>
      <c r="G378" s="103"/>
      <c r="H378" s="104"/>
      <c r="I378" s="104"/>
      <c r="J378" s="104"/>
      <c r="K378" s="104"/>
      <c r="L378" s="104"/>
      <c r="M378" s="246"/>
      <c r="N378" s="81"/>
    </row>
    <row r="379" spans="1:14" ht="12.75">
      <c r="A379" s="132"/>
      <c r="B379" s="133"/>
      <c r="C379" s="133"/>
      <c r="D379" s="134"/>
      <c r="E379" s="134"/>
      <c r="F379" s="134"/>
      <c r="G379" s="134"/>
      <c r="H379" s="135"/>
      <c r="I379" s="135"/>
      <c r="J379" s="136"/>
      <c r="K379" s="136"/>
      <c r="L379" s="136"/>
      <c r="M379" s="136"/>
      <c r="N379" s="81"/>
    </row>
    <row r="380" spans="1:14" s="258" customFormat="1" ht="12.75">
      <c r="A380" s="56"/>
      <c r="B380" s="55"/>
      <c r="C380" s="255" t="s">
        <v>534</v>
      </c>
      <c r="D380" s="256">
        <f>SUM(D333:D378)</f>
        <v>2563</v>
      </c>
      <c r="E380" s="256"/>
      <c r="F380" s="256"/>
      <c r="G380" s="256">
        <f>SUM(G333:G378)</f>
        <v>2563</v>
      </c>
      <c r="H380" s="256">
        <f>SUM(H333:H378)</f>
        <v>0</v>
      </c>
      <c r="I380" s="256"/>
      <c r="J380" s="256">
        <f>SUM(J333:J378)</f>
        <v>256.3</v>
      </c>
      <c r="K380" s="256"/>
      <c r="L380" s="256">
        <f>SUM(L333:L378)</f>
        <v>0</v>
      </c>
      <c r="M380" s="256">
        <f>SUM(M333:M378)</f>
        <v>256.3</v>
      </c>
      <c r="N380" s="257"/>
    </row>
    <row r="381" spans="1:14" ht="12.75">
      <c r="A381" s="82"/>
      <c r="B381" s="83"/>
      <c r="C381" s="83"/>
      <c r="D381" s="78"/>
      <c r="E381" s="78"/>
      <c r="F381" s="78"/>
      <c r="G381" s="78"/>
      <c r="H381" s="80"/>
      <c r="I381" s="80"/>
      <c r="J381" s="81"/>
      <c r="K381" s="81"/>
      <c r="L381" s="81"/>
      <c r="M381" s="81"/>
      <c r="N381" s="81"/>
    </row>
    <row r="382" spans="1:14" ht="12.75">
      <c r="A382" s="82"/>
      <c r="B382" s="83"/>
      <c r="C382" s="225" t="s">
        <v>535</v>
      </c>
      <c r="D382" s="160">
        <f>SUM(D380,D318,D254,D190,D126,D62)</f>
        <v>12433.6</v>
      </c>
      <c r="E382" s="160"/>
      <c r="F382" s="160"/>
      <c r="G382" s="160">
        <f>SUM(G380,G318,G254,G190,G126,G62)</f>
        <v>12433.6</v>
      </c>
      <c r="H382" s="160">
        <v>458.92</v>
      </c>
      <c r="I382" s="160"/>
      <c r="J382" s="160">
        <f>G382*0.1</f>
        <v>1243.3600000000001</v>
      </c>
      <c r="K382" s="160"/>
      <c r="L382" s="160">
        <f>SUM(L380,L318,L254,L190,L126,L62)</f>
        <v>0</v>
      </c>
      <c r="M382" s="239">
        <f>H382+J382</f>
        <v>1702.2800000000002</v>
      </c>
      <c r="N382" s="81"/>
    </row>
    <row r="383" spans="3:13" ht="12.75">
      <c r="C383" s="226" t="s">
        <v>536</v>
      </c>
      <c r="D383" s="227">
        <v>166827.16</v>
      </c>
      <c r="E383" s="227">
        <v>139471.38</v>
      </c>
      <c r="F383" s="227">
        <v>31685.28</v>
      </c>
      <c r="G383" s="227">
        <v>171156.66</v>
      </c>
      <c r="H383" s="227">
        <v>66161.54</v>
      </c>
      <c r="I383" s="227">
        <v>12703.78</v>
      </c>
      <c r="J383" s="227">
        <v>13162.7</v>
      </c>
      <c r="K383" s="227">
        <v>6337.06</v>
      </c>
      <c r="L383" s="227">
        <v>597.17</v>
      </c>
      <c r="M383" s="227">
        <v>97767.91</v>
      </c>
    </row>
  </sheetData>
  <mergeCells count="6">
    <mergeCell ref="A260:M260"/>
    <mergeCell ref="A325:M325"/>
    <mergeCell ref="A4:M4"/>
    <mergeCell ref="A68:M68"/>
    <mergeCell ref="A132:M132"/>
    <mergeCell ref="A196:M19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8"/>
  <sheetViews>
    <sheetView zoomScale="75" zoomScaleNormal="75" workbookViewId="0" topLeftCell="A1">
      <selection activeCell="J69" sqref="J69"/>
    </sheetView>
  </sheetViews>
  <sheetFormatPr defaultColWidth="11.421875" defaultRowHeight="12.75"/>
  <cols>
    <col min="1" max="1" width="4.7109375" style="0" customWidth="1"/>
    <col min="2" max="2" width="17.57421875" style="0" customWidth="1"/>
    <col min="3" max="3" width="51.421875" style="0" customWidth="1"/>
    <col min="4" max="9" width="15.57421875" style="0" customWidth="1"/>
  </cols>
  <sheetData>
    <row r="1" spans="1:9" ht="12.75">
      <c r="A1" s="76" t="s">
        <v>0</v>
      </c>
      <c r="B1" s="77"/>
      <c r="C1" s="77"/>
      <c r="D1" s="112"/>
      <c r="E1" s="112"/>
      <c r="F1" s="79" t="s">
        <v>1</v>
      </c>
      <c r="G1" s="79"/>
      <c r="H1" s="79"/>
      <c r="I1" s="79"/>
    </row>
    <row r="2" spans="1:9" ht="12.75">
      <c r="A2" s="76" t="s">
        <v>2</v>
      </c>
      <c r="B2" s="77"/>
      <c r="C2" s="77"/>
      <c r="D2" s="112"/>
      <c r="E2" s="112"/>
      <c r="F2" s="79" t="s">
        <v>3</v>
      </c>
      <c r="G2" s="79"/>
      <c r="H2" s="79"/>
      <c r="I2" s="79"/>
    </row>
    <row r="3" spans="1:9" ht="12.75">
      <c r="A3" s="76" t="s">
        <v>4</v>
      </c>
      <c r="B3" s="77"/>
      <c r="C3" s="77"/>
      <c r="D3" s="78"/>
      <c r="E3" s="80"/>
      <c r="F3" s="80"/>
      <c r="G3" s="81"/>
      <c r="H3" s="80"/>
      <c r="I3" s="81"/>
    </row>
    <row r="4" spans="1:9" ht="20.25">
      <c r="A4" s="211" t="s">
        <v>481</v>
      </c>
      <c r="B4" s="211"/>
      <c r="C4" s="211"/>
      <c r="D4" s="211"/>
      <c r="E4" s="211"/>
      <c r="F4" s="211"/>
      <c r="G4" s="211"/>
      <c r="H4" s="211"/>
      <c r="I4" s="211"/>
    </row>
    <row r="5" spans="1:9" ht="12.75">
      <c r="A5" s="82"/>
      <c r="B5" s="83"/>
      <c r="C5" s="83"/>
      <c r="D5" s="78"/>
      <c r="E5" s="80"/>
      <c r="F5" s="80"/>
      <c r="G5" s="81"/>
      <c r="H5" s="80"/>
      <c r="I5" s="81"/>
    </row>
    <row r="6" spans="1:9" ht="12.75">
      <c r="A6" s="84"/>
      <c r="B6" s="83"/>
      <c r="C6" s="83"/>
      <c r="D6" s="78"/>
      <c r="E6" s="80"/>
      <c r="F6" s="80"/>
      <c r="G6" s="81"/>
      <c r="H6" s="80"/>
      <c r="I6" s="81"/>
    </row>
    <row r="7" spans="1:9" ht="12.75">
      <c r="A7" s="22" t="s">
        <v>317</v>
      </c>
      <c r="B7" s="85"/>
      <c r="C7" s="85"/>
      <c r="D7" s="86"/>
      <c r="E7" s="85"/>
      <c r="F7" s="85"/>
      <c r="G7" s="85"/>
      <c r="H7" s="80"/>
      <c r="I7" s="81"/>
    </row>
    <row r="8" spans="1:9" ht="12.75">
      <c r="A8" s="82"/>
      <c r="B8" s="83"/>
      <c r="C8" s="83"/>
      <c r="D8" s="78"/>
      <c r="E8" s="80"/>
      <c r="F8" s="80"/>
      <c r="G8" s="81"/>
      <c r="H8" s="80"/>
      <c r="I8" s="81"/>
    </row>
    <row r="9" spans="1:9" ht="12.75">
      <c r="A9" s="115"/>
      <c r="B9" s="116"/>
      <c r="C9" s="116"/>
      <c r="D9" s="117"/>
      <c r="E9" s="118"/>
      <c r="F9" s="118"/>
      <c r="G9" s="119"/>
      <c r="H9" s="118"/>
      <c r="I9" s="119"/>
    </row>
    <row r="10" spans="1:9" ht="12.75">
      <c r="A10" s="88"/>
      <c r="B10" s="89"/>
      <c r="C10" s="89"/>
      <c r="D10" s="90" t="s">
        <v>5</v>
      </c>
      <c r="E10" s="89" t="s">
        <v>6</v>
      </c>
      <c r="F10" s="89" t="s">
        <v>265</v>
      </c>
      <c r="G10" s="89" t="s">
        <v>8</v>
      </c>
      <c r="H10" s="89" t="s">
        <v>266</v>
      </c>
      <c r="I10" s="89" t="s">
        <v>265</v>
      </c>
    </row>
    <row r="11" spans="1:9" ht="12.75">
      <c r="A11" s="92" t="s">
        <v>9</v>
      </c>
      <c r="B11" s="93" t="s">
        <v>10</v>
      </c>
      <c r="C11" s="93" t="s">
        <v>11</v>
      </c>
      <c r="D11" s="94" t="s">
        <v>12</v>
      </c>
      <c r="E11" s="93" t="s">
        <v>13</v>
      </c>
      <c r="F11" s="93" t="s">
        <v>14</v>
      </c>
      <c r="G11" s="93" t="s">
        <v>15</v>
      </c>
      <c r="H11" s="93" t="s">
        <v>267</v>
      </c>
      <c r="I11" s="93" t="s">
        <v>14</v>
      </c>
    </row>
    <row r="12" spans="1:9" ht="12.75">
      <c r="A12" s="96"/>
      <c r="B12" s="97"/>
      <c r="C12" s="97"/>
      <c r="D12" s="98" t="s">
        <v>16</v>
      </c>
      <c r="E12" s="97">
        <v>2007</v>
      </c>
      <c r="F12" s="97">
        <v>2006</v>
      </c>
      <c r="G12" s="97">
        <v>2007</v>
      </c>
      <c r="H12" s="97"/>
      <c r="I12" s="97">
        <v>2007</v>
      </c>
    </row>
    <row r="13" spans="1:9" ht="12.75">
      <c r="A13" s="122" t="s">
        <v>537</v>
      </c>
      <c r="B13" s="228" t="s">
        <v>538</v>
      </c>
      <c r="C13" s="229" t="s">
        <v>539</v>
      </c>
      <c r="D13" s="100"/>
      <c r="E13" s="103"/>
      <c r="F13" s="105"/>
      <c r="G13" s="103"/>
      <c r="H13" s="104"/>
      <c r="I13" s="106"/>
    </row>
    <row r="14" spans="1:9" ht="12.75">
      <c r="A14" s="122"/>
      <c r="B14" s="102"/>
      <c r="C14" s="102" t="s">
        <v>199</v>
      </c>
      <c r="D14" s="103"/>
      <c r="E14" s="103"/>
      <c r="F14" s="105"/>
      <c r="G14" s="103"/>
      <c r="H14" s="104"/>
      <c r="I14" s="106"/>
    </row>
    <row r="15" spans="1:9" ht="12.75">
      <c r="A15" s="122"/>
      <c r="B15" s="102"/>
      <c r="C15" s="102" t="s">
        <v>540</v>
      </c>
      <c r="D15" s="103"/>
      <c r="E15" s="103"/>
      <c r="F15" s="105"/>
      <c r="G15" s="103"/>
      <c r="H15" s="104"/>
      <c r="I15" s="106"/>
    </row>
    <row r="16" spans="1:9" ht="12.75">
      <c r="A16" s="122"/>
      <c r="B16" s="102"/>
      <c r="C16" s="102" t="s">
        <v>541</v>
      </c>
      <c r="D16" s="103"/>
      <c r="E16" s="103"/>
      <c r="F16" s="105"/>
      <c r="G16" s="103"/>
      <c r="H16" s="104"/>
      <c r="I16" s="106"/>
    </row>
    <row r="17" spans="1:9" ht="12.75">
      <c r="A17" s="122"/>
      <c r="B17" s="102"/>
      <c r="C17" s="102" t="s">
        <v>542</v>
      </c>
      <c r="D17" s="103"/>
      <c r="E17" s="103"/>
      <c r="F17" s="105"/>
      <c r="G17" s="103"/>
      <c r="H17" s="104"/>
      <c r="I17" s="106"/>
    </row>
    <row r="18" spans="1:9" ht="12.75">
      <c r="A18" s="122"/>
      <c r="B18" s="102"/>
      <c r="C18" s="102" t="s">
        <v>543</v>
      </c>
      <c r="D18" s="103"/>
      <c r="E18" s="103"/>
      <c r="F18" s="105"/>
      <c r="G18" s="103"/>
      <c r="H18" s="104"/>
      <c r="I18" s="106"/>
    </row>
    <row r="19" spans="1:9" ht="12.75">
      <c r="A19" s="122"/>
      <c r="B19" s="102"/>
      <c r="C19" s="102" t="s">
        <v>544</v>
      </c>
      <c r="D19" s="103">
        <v>1550</v>
      </c>
      <c r="E19" s="103">
        <f>D19</f>
        <v>1550</v>
      </c>
      <c r="F19" s="104">
        <v>0</v>
      </c>
      <c r="G19" s="103">
        <f>(D19*10*0.1)/12</f>
        <v>129.16666666666666</v>
      </c>
      <c r="H19" s="104">
        <v>0</v>
      </c>
      <c r="I19" s="106">
        <f>G19</f>
        <v>129.16666666666666</v>
      </c>
    </row>
    <row r="20" spans="1:9" ht="12.75">
      <c r="A20" s="122"/>
      <c r="B20" s="102"/>
      <c r="C20" s="124"/>
      <c r="D20" s="103"/>
      <c r="E20" s="126"/>
      <c r="F20" s="104"/>
      <c r="G20" s="126"/>
      <c r="H20" s="104"/>
      <c r="I20" s="106"/>
    </row>
    <row r="21" spans="1:9" ht="12.75">
      <c r="A21" s="122" t="s">
        <v>545</v>
      </c>
      <c r="B21" s="228" t="s">
        <v>546</v>
      </c>
      <c r="C21" s="230" t="s">
        <v>539</v>
      </c>
      <c r="D21" s="103"/>
      <c r="E21" s="103"/>
      <c r="F21" s="105"/>
      <c r="G21" s="103"/>
      <c r="H21" s="104"/>
      <c r="I21" s="106"/>
    </row>
    <row r="22" spans="1:9" ht="12.75">
      <c r="A22" s="122"/>
      <c r="B22" s="102"/>
      <c r="C22" s="102" t="s">
        <v>199</v>
      </c>
      <c r="D22" s="103"/>
      <c r="E22" s="103"/>
      <c r="F22" s="105"/>
      <c r="G22" s="103"/>
      <c r="H22" s="104"/>
      <c r="I22" s="106"/>
    </row>
    <row r="23" spans="1:9" ht="12.75">
      <c r="A23" s="122"/>
      <c r="B23" s="102"/>
      <c r="C23" s="102" t="s">
        <v>540</v>
      </c>
      <c r="D23" s="103"/>
      <c r="E23" s="103"/>
      <c r="F23" s="105"/>
      <c r="G23" s="103"/>
      <c r="H23" s="104"/>
      <c r="I23" s="106"/>
    </row>
    <row r="24" spans="1:9" ht="12.75">
      <c r="A24" s="122"/>
      <c r="B24" s="102"/>
      <c r="C24" s="102" t="s">
        <v>547</v>
      </c>
      <c r="D24" s="103"/>
      <c r="E24" s="103"/>
      <c r="F24" s="105"/>
      <c r="G24" s="103"/>
      <c r="H24" s="104"/>
      <c r="I24" s="106"/>
    </row>
    <row r="25" spans="1:9" ht="12.75">
      <c r="A25" s="122"/>
      <c r="B25" s="102"/>
      <c r="C25" s="102" t="s">
        <v>542</v>
      </c>
      <c r="D25" s="103"/>
      <c r="E25" s="103"/>
      <c r="F25" s="105"/>
      <c r="G25" s="103"/>
      <c r="H25" s="104"/>
      <c r="I25" s="106"/>
    </row>
    <row r="26" spans="1:9" ht="12.75">
      <c r="A26" s="122"/>
      <c r="B26" s="102"/>
      <c r="C26" s="102" t="s">
        <v>543</v>
      </c>
      <c r="D26" s="103"/>
      <c r="E26" s="103"/>
      <c r="F26" s="105"/>
      <c r="G26" s="103"/>
      <c r="H26" s="104"/>
      <c r="I26" s="106"/>
    </row>
    <row r="27" spans="1:9" ht="12.75">
      <c r="A27" s="122"/>
      <c r="B27" s="102"/>
      <c r="C27" s="102" t="s">
        <v>544</v>
      </c>
      <c r="D27" s="103">
        <v>1550</v>
      </c>
      <c r="E27" s="103">
        <f>D27</f>
        <v>1550</v>
      </c>
      <c r="F27" s="104">
        <v>0</v>
      </c>
      <c r="G27" s="103">
        <f>(D27*10*0.1)/12</f>
        <v>129.16666666666666</v>
      </c>
      <c r="H27" s="104">
        <v>0</v>
      </c>
      <c r="I27" s="106">
        <f>G27</f>
        <v>129.16666666666666</v>
      </c>
    </row>
    <row r="28" spans="1:9" ht="12.75">
      <c r="A28" s="122"/>
      <c r="B28" s="102"/>
      <c r="C28" s="102"/>
      <c r="D28" s="126"/>
      <c r="E28" s="126"/>
      <c r="F28" s="104"/>
      <c r="G28" s="126"/>
      <c r="H28" s="104"/>
      <c r="I28" s="106"/>
    </row>
    <row r="29" spans="1:9" ht="12.75">
      <c r="A29" s="122"/>
      <c r="B29" s="102"/>
      <c r="C29" s="230"/>
      <c r="D29" s="103"/>
      <c r="E29" s="103"/>
      <c r="F29" s="105"/>
      <c r="G29" s="103"/>
      <c r="H29" s="104"/>
      <c r="I29" s="106"/>
    </row>
    <row r="30" spans="1:9" ht="12.75">
      <c r="A30" s="122"/>
      <c r="B30" s="102"/>
      <c r="C30" s="102"/>
      <c r="D30" s="103"/>
      <c r="E30" s="103"/>
      <c r="F30" s="105"/>
      <c r="G30" s="103"/>
      <c r="H30" s="104"/>
      <c r="I30" s="106"/>
    </row>
    <row r="31" spans="1:9" ht="12.75">
      <c r="A31" s="122"/>
      <c r="B31" s="102"/>
      <c r="C31" s="102"/>
      <c r="D31" s="103"/>
      <c r="E31" s="103"/>
      <c r="F31" s="105"/>
      <c r="G31" s="103"/>
      <c r="H31" s="104"/>
      <c r="I31" s="106"/>
    </row>
    <row r="32" spans="1:9" ht="12.75">
      <c r="A32" s="122"/>
      <c r="B32" s="102"/>
      <c r="C32" s="102"/>
      <c r="D32" s="103"/>
      <c r="E32" s="103"/>
      <c r="F32" s="105"/>
      <c r="G32" s="103"/>
      <c r="H32" s="104"/>
      <c r="I32" s="106"/>
    </row>
    <row r="33" spans="1:9" ht="12.75">
      <c r="A33" s="122"/>
      <c r="B33" s="102"/>
      <c r="C33" s="102"/>
      <c r="D33" s="103"/>
      <c r="E33" s="103"/>
      <c r="F33" s="105"/>
      <c r="G33" s="103"/>
      <c r="H33" s="104"/>
      <c r="I33" s="106"/>
    </row>
    <row r="34" spans="1:9" ht="12.75">
      <c r="A34" s="122"/>
      <c r="B34" s="102"/>
      <c r="C34" s="102"/>
      <c r="D34" s="103"/>
      <c r="E34" s="103"/>
      <c r="F34" s="105"/>
      <c r="G34" s="103"/>
      <c r="H34" s="104"/>
      <c r="I34" s="106"/>
    </row>
    <row r="35" spans="1:9" ht="12.75">
      <c r="A35" s="122"/>
      <c r="B35" s="102"/>
      <c r="C35" s="102"/>
      <c r="D35" s="103"/>
      <c r="E35" s="103"/>
      <c r="F35" s="104"/>
      <c r="G35" s="103"/>
      <c r="H35" s="104"/>
      <c r="I35" s="106"/>
    </row>
    <row r="36" spans="1:9" ht="12.75">
      <c r="A36" s="122"/>
      <c r="B36" s="102"/>
      <c r="C36" s="124"/>
      <c r="D36" s="124"/>
      <c r="E36" s="126"/>
      <c r="F36" s="104"/>
      <c r="G36" s="126"/>
      <c r="H36" s="104"/>
      <c r="I36" s="106"/>
    </row>
    <row r="37" spans="1:9" ht="12.75">
      <c r="A37" s="122"/>
      <c r="B37" s="102"/>
      <c r="C37" s="230"/>
      <c r="D37" s="103"/>
      <c r="E37" s="103"/>
      <c r="F37" s="105"/>
      <c r="G37" s="103"/>
      <c r="H37" s="104"/>
      <c r="I37" s="106"/>
    </row>
    <row r="38" spans="1:9" ht="12.75">
      <c r="A38" s="122"/>
      <c r="B38" s="102"/>
      <c r="C38" s="102"/>
      <c r="D38" s="103"/>
      <c r="E38" s="103"/>
      <c r="F38" s="105"/>
      <c r="G38" s="103"/>
      <c r="H38" s="104"/>
      <c r="I38" s="106"/>
    </row>
    <row r="39" spans="1:9" ht="12.75">
      <c r="A39" s="122"/>
      <c r="B39" s="102"/>
      <c r="C39" s="102"/>
      <c r="D39" s="103"/>
      <c r="E39" s="103"/>
      <c r="F39" s="105"/>
      <c r="G39" s="103"/>
      <c r="H39" s="104"/>
      <c r="I39" s="106"/>
    </row>
    <row r="40" spans="1:9" ht="12.75">
      <c r="A40" s="122"/>
      <c r="B40" s="102"/>
      <c r="C40" s="102"/>
      <c r="D40" s="103"/>
      <c r="E40" s="103"/>
      <c r="F40" s="105"/>
      <c r="G40" s="103"/>
      <c r="H40" s="104"/>
      <c r="I40" s="106"/>
    </row>
    <row r="41" spans="1:9" ht="12.75">
      <c r="A41" s="122"/>
      <c r="B41" s="102"/>
      <c r="C41" s="102"/>
      <c r="D41" s="103"/>
      <c r="E41" s="103"/>
      <c r="F41" s="105"/>
      <c r="G41" s="103"/>
      <c r="H41" s="104"/>
      <c r="I41" s="106"/>
    </row>
    <row r="42" spans="1:9" ht="12.75">
      <c r="A42" s="122"/>
      <c r="B42" s="102"/>
      <c r="C42" s="102"/>
      <c r="D42" s="103"/>
      <c r="E42" s="103"/>
      <c r="F42" s="105"/>
      <c r="G42" s="103"/>
      <c r="H42" s="104"/>
      <c r="I42" s="106"/>
    </row>
    <row r="43" spans="1:9" ht="12.75">
      <c r="A43" s="122"/>
      <c r="B43" s="102"/>
      <c r="C43" s="102"/>
      <c r="D43" s="103"/>
      <c r="E43" s="103"/>
      <c r="F43" s="104"/>
      <c r="G43" s="103"/>
      <c r="H43" s="104"/>
      <c r="I43" s="106"/>
    </row>
    <row r="44" spans="1:9" ht="12.75">
      <c r="A44" s="122"/>
      <c r="B44" s="102"/>
      <c r="C44" s="124"/>
      <c r="D44" s="103"/>
      <c r="E44" s="126"/>
      <c r="F44" s="104"/>
      <c r="G44" s="126"/>
      <c r="H44" s="104"/>
      <c r="I44" s="106"/>
    </row>
    <row r="45" spans="1:9" ht="12.75">
      <c r="A45" s="122"/>
      <c r="B45" s="102"/>
      <c r="C45" s="230"/>
      <c r="D45" s="103"/>
      <c r="E45" s="103"/>
      <c r="F45" s="105"/>
      <c r="G45" s="103"/>
      <c r="H45" s="104"/>
      <c r="I45" s="106"/>
    </row>
    <row r="46" spans="1:9" ht="12.75">
      <c r="A46" s="122"/>
      <c r="B46" s="102"/>
      <c r="C46" s="102"/>
      <c r="D46" s="103"/>
      <c r="E46" s="103"/>
      <c r="F46" s="105"/>
      <c r="G46" s="103"/>
      <c r="H46" s="104"/>
      <c r="I46" s="106"/>
    </row>
    <row r="47" spans="1:9" ht="12.75">
      <c r="A47" s="122"/>
      <c r="B47" s="102"/>
      <c r="C47" s="102"/>
      <c r="D47" s="103"/>
      <c r="E47" s="103"/>
      <c r="F47" s="105"/>
      <c r="G47" s="103"/>
      <c r="H47" s="104"/>
      <c r="I47" s="106"/>
    </row>
    <row r="48" spans="1:9" ht="12.75">
      <c r="A48" s="122"/>
      <c r="B48" s="102"/>
      <c r="C48" s="102"/>
      <c r="D48" s="103"/>
      <c r="E48" s="103"/>
      <c r="F48" s="105"/>
      <c r="G48" s="103"/>
      <c r="H48" s="104"/>
      <c r="I48" s="106"/>
    </row>
    <row r="49" spans="1:9" ht="12.75">
      <c r="A49" s="122"/>
      <c r="B49" s="102"/>
      <c r="C49" s="102"/>
      <c r="D49" s="103"/>
      <c r="E49" s="103"/>
      <c r="F49" s="105"/>
      <c r="G49" s="103"/>
      <c r="H49" s="104"/>
      <c r="I49" s="106"/>
    </row>
    <row r="50" spans="1:9" ht="12.75">
      <c r="A50" s="122"/>
      <c r="B50" s="102"/>
      <c r="C50" s="102"/>
      <c r="D50" s="103"/>
      <c r="E50" s="103"/>
      <c r="F50" s="105"/>
      <c r="G50" s="103"/>
      <c r="H50" s="104"/>
      <c r="I50" s="106"/>
    </row>
    <row r="51" spans="1:9" ht="12.75">
      <c r="A51" s="122"/>
      <c r="B51" s="102"/>
      <c r="C51" s="102"/>
      <c r="D51" s="103"/>
      <c r="E51" s="103"/>
      <c r="F51" s="104"/>
      <c r="G51" s="103"/>
      <c r="H51" s="104"/>
      <c r="I51" s="106"/>
    </row>
    <row r="52" spans="1:9" ht="12.75">
      <c r="A52" s="122"/>
      <c r="B52" s="102"/>
      <c r="C52" s="124"/>
      <c r="D52" s="103"/>
      <c r="E52" s="126"/>
      <c r="F52" s="104"/>
      <c r="G52" s="126"/>
      <c r="H52" s="104"/>
      <c r="I52" s="106"/>
    </row>
    <row r="53" spans="1:9" ht="12.75">
      <c r="A53" s="122"/>
      <c r="B53" s="102"/>
      <c r="C53" s="230"/>
      <c r="D53" s="124"/>
      <c r="E53" s="126"/>
      <c r="F53" s="104"/>
      <c r="G53" s="126"/>
      <c r="H53" s="104"/>
      <c r="I53" s="106"/>
    </row>
    <row r="54" spans="1:9" ht="12.75">
      <c r="A54" s="122"/>
      <c r="B54" s="102"/>
      <c r="C54" s="102"/>
      <c r="D54" s="124"/>
      <c r="E54" s="126"/>
      <c r="F54" s="104"/>
      <c r="G54" s="126"/>
      <c r="H54" s="104"/>
      <c r="I54" s="106"/>
    </row>
    <row r="55" spans="1:9" ht="12.75">
      <c r="A55" s="122"/>
      <c r="B55" s="102"/>
      <c r="C55" s="102"/>
      <c r="D55" s="124"/>
      <c r="E55" s="126"/>
      <c r="F55" s="104"/>
      <c r="G55" s="126"/>
      <c r="H55" s="104"/>
      <c r="I55" s="106"/>
    </row>
    <row r="56" spans="1:9" ht="12.75">
      <c r="A56" s="122"/>
      <c r="B56" s="102"/>
      <c r="C56" s="102"/>
      <c r="D56" s="124"/>
      <c r="E56" s="126"/>
      <c r="F56" s="104"/>
      <c r="G56" s="126"/>
      <c r="H56" s="104"/>
      <c r="I56" s="106"/>
    </row>
    <row r="57" spans="1:9" ht="12.75">
      <c r="A57" s="122"/>
      <c r="B57" s="102"/>
      <c r="C57" s="102"/>
      <c r="D57" s="124"/>
      <c r="E57" s="126"/>
      <c r="F57" s="104"/>
      <c r="G57" s="126"/>
      <c r="H57" s="104"/>
      <c r="I57" s="106"/>
    </row>
    <row r="58" spans="1:9" ht="12.75">
      <c r="A58" s="122"/>
      <c r="B58" s="102"/>
      <c r="C58" s="102"/>
      <c r="D58" s="124"/>
      <c r="E58" s="126"/>
      <c r="F58" s="104"/>
      <c r="G58" s="126"/>
      <c r="H58" s="104"/>
      <c r="I58" s="106"/>
    </row>
    <row r="59" spans="1:9" ht="12.75">
      <c r="A59" s="128"/>
      <c r="B59" s="114"/>
      <c r="C59" s="114"/>
      <c r="D59" s="110"/>
      <c r="E59" s="110"/>
      <c r="F59" s="130"/>
      <c r="G59" s="110"/>
      <c r="H59" s="130"/>
      <c r="I59" s="131"/>
    </row>
    <row r="60" spans="1:9" ht="12.75">
      <c r="A60" s="132"/>
      <c r="B60" s="133"/>
      <c r="C60" s="133"/>
      <c r="D60" s="134"/>
      <c r="E60" s="134"/>
      <c r="F60" s="135"/>
      <c r="G60" s="136"/>
      <c r="H60" s="136"/>
      <c r="I60" s="136"/>
    </row>
    <row r="61" spans="1:9" ht="12.75">
      <c r="A61" s="82"/>
      <c r="B61" s="83"/>
      <c r="C61" s="231" t="s">
        <v>548</v>
      </c>
      <c r="D61" s="160">
        <f aca="true" t="shared" si="0" ref="D61:I61">SUM(D13:D59)</f>
        <v>3100</v>
      </c>
      <c r="E61" s="160">
        <f t="shared" si="0"/>
        <v>3100</v>
      </c>
      <c r="F61" s="160">
        <f t="shared" si="0"/>
        <v>0</v>
      </c>
      <c r="G61" s="160">
        <f t="shared" si="0"/>
        <v>258.3333333333333</v>
      </c>
      <c r="H61" s="160">
        <f t="shared" si="0"/>
        <v>0</v>
      </c>
      <c r="I61" s="160">
        <f t="shared" si="0"/>
        <v>258.3333333333333</v>
      </c>
    </row>
    <row r="62" spans="1:9" ht="12.75">
      <c r="A62" s="232"/>
      <c r="B62" s="233"/>
      <c r="C62" s="233"/>
      <c r="D62" s="234"/>
      <c r="E62" s="234"/>
      <c r="F62" s="235"/>
      <c r="G62" s="236"/>
      <c r="H62" s="236"/>
      <c r="I62" s="236"/>
    </row>
    <row r="63" spans="1:9" ht="12.75">
      <c r="A63" s="232"/>
      <c r="B63" s="233"/>
      <c r="C63" s="233"/>
      <c r="D63" s="234"/>
      <c r="E63" s="234"/>
      <c r="F63" s="235"/>
      <c r="G63" s="236"/>
      <c r="H63" s="236"/>
      <c r="I63" s="236"/>
    </row>
    <row r="64" spans="1:9" ht="12.75">
      <c r="A64" s="82"/>
      <c r="B64" s="83"/>
      <c r="C64" s="83"/>
      <c r="D64" s="78"/>
      <c r="E64" s="78"/>
      <c r="F64" s="80"/>
      <c r="G64" s="81"/>
      <c r="H64" s="81"/>
      <c r="I64" s="81"/>
    </row>
    <row r="65" spans="1:9" ht="12.75">
      <c r="A65" s="76" t="s">
        <v>0</v>
      </c>
      <c r="B65" s="77"/>
      <c r="C65" s="77"/>
      <c r="D65" s="112"/>
      <c r="E65" s="112"/>
      <c r="F65" s="79" t="s">
        <v>1</v>
      </c>
      <c r="G65" s="79"/>
      <c r="H65" s="79"/>
      <c r="I65" s="79"/>
    </row>
    <row r="66" spans="1:9" ht="12.75">
      <c r="A66" s="76" t="s">
        <v>2</v>
      </c>
      <c r="B66" s="77"/>
      <c r="C66" s="77"/>
      <c r="D66" s="112"/>
      <c r="E66" s="112"/>
      <c r="F66" s="79" t="s">
        <v>3</v>
      </c>
      <c r="G66" s="79"/>
      <c r="H66" s="79"/>
      <c r="I66" s="79"/>
    </row>
    <row r="67" spans="1:9" ht="12.75">
      <c r="A67" s="76" t="s">
        <v>4</v>
      </c>
      <c r="B67" s="77"/>
      <c r="C67" s="77"/>
      <c r="D67" s="78"/>
      <c r="E67" s="80"/>
      <c r="F67" s="80"/>
      <c r="G67" s="81"/>
      <c r="H67" s="80"/>
      <c r="I67" s="81"/>
    </row>
    <row r="68" spans="1:9" ht="20.25">
      <c r="A68" s="211" t="s">
        <v>481</v>
      </c>
      <c r="B68" s="211"/>
      <c r="C68" s="211"/>
      <c r="D68" s="211"/>
      <c r="E68" s="211"/>
      <c r="F68" s="211"/>
      <c r="G68" s="211"/>
      <c r="H68" s="211"/>
      <c r="I68" s="211"/>
    </row>
    <row r="69" spans="1:9" ht="12.75">
      <c r="A69" s="82"/>
      <c r="B69" s="83"/>
      <c r="C69" s="83"/>
      <c r="D69" s="78"/>
      <c r="E69" s="80"/>
      <c r="F69" s="80"/>
      <c r="G69" s="81"/>
      <c r="H69" s="80"/>
      <c r="I69" s="81"/>
    </row>
    <row r="70" spans="1:9" ht="12.75">
      <c r="A70" s="84"/>
      <c r="B70" s="83"/>
      <c r="C70" s="83"/>
      <c r="D70" s="78"/>
      <c r="E70" s="80"/>
      <c r="F70" s="80"/>
      <c r="G70" s="81"/>
      <c r="H70" s="80"/>
      <c r="I70" s="81"/>
    </row>
    <row r="71" spans="1:9" ht="12.75">
      <c r="A71" s="22" t="s">
        <v>317</v>
      </c>
      <c r="B71" s="85"/>
      <c r="C71" s="85"/>
      <c r="D71" s="86"/>
      <c r="E71" s="85"/>
      <c r="F71" s="85"/>
      <c r="G71" s="85"/>
      <c r="H71" s="80"/>
      <c r="I71" s="81"/>
    </row>
    <row r="72" spans="1:9" ht="12.75">
      <c r="A72" s="82"/>
      <c r="B72" s="83"/>
      <c r="C72" s="83"/>
      <c r="D72" s="78"/>
      <c r="E72" s="80"/>
      <c r="F72" s="80"/>
      <c r="G72" s="81"/>
      <c r="H72" s="80"/>
      <c r="I72" s="81"/>
    </row>
    <row r="73" spans="1:9" ht="12.75">
      <c r="A73" s="115"/>
      <c r="B73" s="116"/>
      <c r="C73" s="116"/>
      <c r="D73" s="117"/>
      <c r="E73" s="118"/>
      <c r="F73" s="118"/>
      <c r="G73" s="119"/>
      <c r="H73" s="118"/>
      <c r="I73" s="119"/>
    </row>
    <row r="74" spans="1:9" ht="12.75">
      <c r="A74" s="88"/>
      <c r="B74" s="89"/>
      <c r="C74" s="89"/>
      <c r="D74" s="90" t="s">
        <v>5</v>
      </c>
      <c r="E74" s="89" t="s">
        <v>6</v>
      </c>
      <c r="F74" s="89" t="s">
        <v>265</v>
      </c>
      <c r="G74" s="89" t="s">
        <v>8</v>
      </c>
      <c r="H74" s="89" t="s">
        <v>266</v>
      </c>
      <c r="I74" s="89" t="s">
        <v>265</v>
      </c>
    </row>
    <row r="75" spans="1:9" ht="12.75">
      <c r="A75" s="92" t="s">
        <v>9</v>
      </c>
      <c r="B75" s="93" t="s">
        <v>10</v>
      </c>
      <c r="C75" s="93" t="s">
        <v>11</v>
      </c>
      <c r="D75" s="94" t="s">
        <v>12</v>
      </c>
      <c r="E75" s="93" t="s">
        <v>13</v>
      </c>
      <c r="F75" s="93" t="s">
        <v>14</v>
      </c>
      <c r="G75" s="93" t="s">
        <v>15</v>
      </c>
      <c r="H75" s="93" t="s">
        <v>267</v>
      </c>
      <c r="I75" s="93" t="s">
        <v>14</v>
      </c>
    </row>
    <row r="76" spans="1:9" ht="12.75">
      <c r="A76" s="96"/>
      <c r="B76" s="97"/>
      <c r="C76" s="97"/>
      <c r="D76" s="98" t="s">
        <v>16</v>
      </c>
      <c r="E76" s="97">
        <v>2007</v>
      </c>
      <c r="F76" s="97">
        <v>2006</v>
      </c>
      <c r="G76" s="97">
        <v>2007</v>
      </c>
      <c r="H76" s="97"/>
      <c r="I76" s="97">
        <v>2007</v>
      </c>
    </row>
    <row r="77" spans="1:9" ht="12.75">
      <c r="A77" s="122" t="s">
        <v>549</v>
      </c>
      <c r="B77" s="228" t="s">
        <v>550</v>
      </c>
      <c r="C77" s="229" t="s">
        <v>539</v>
      </c>
      <c r="D77" s="100"/>
      <c r="E77" s="103"/>
      <c r="F77" s="105"/>
      <c r="G77" s="103"/>
      <c r="H77" s="104"/>
      <c r="I77" s="106"/>
    </row>
    <row r="78" spans="1:9" ht="12.75">
      <c r="A78" s="122"/>
      <c r="B78" s="102"/>
      <c r="C78" s="102" t="s">
        <v>199</v>
      </c>
      <c r="D78" s="103"/>
      <c r="E78" s="103"/>
      <c r="F78" s="105"/>
      <c r="G78" s="103"/>
      <c r="H78" s="104"/>
      <c r="I78" s="106"/>
    </row>
    <row r="79" spans="1:9" ht="12.75">
      <c r="A79" s="122"/>
      <c r="B79" s="102"/>
      <c r="C79" s="102" t="s">
        <v>551</v>
      </c>
      <c r="D79" s="103"/>
      <c r="E79" s="103"/>
      <c r="F79" s="105"/>
      <c r="G79" s="103"/>
      <c r="H79" s="104"/>
      <c r="I79" s="106"/>
    </row>
    <row r="80" spans="1:9" ht="12.75">
      <c r="A80" s="122"/>
      <c r="B80" s="102"/>
      <c r="C80" s="102" t="s">
        <v>552</v>
      </c>
      <c r="D80" s="103"/>
      <c r="E80" s="103"/>
      <c r="F80" s="105"/>
      <c r="G80" s="103"/>
      <c r="H80" s="104"/>
      <c r="I80" s="106"/>
    </row>
    <row r="81" spans="1:9" ht="12.75">
      <c r="A81" s="122"/>
      <c r="B81" s="102"/>
      <c r="C81" s="102" t="s">
        <v>553</v>
      </c>
      <c r="D81" s="103"/>
      <c r="E81" s="103"/>
      <c r="F81" s="105"/>
      <c r="G81" s="103"/>
      <c r="H81" s="104"/>
      <c r="I81" s="106"/>
    </row>
    <row r="82" spans="1:9" ht="12.75">
      <c r="A82" s="122"/>
      <c r="B82" s="102"/>
      <c r="C82" s="102" t="s">
        <v>543</v>
      </c>
      <c r="D82" s="103"/>
      <c r="E82" s="103"/>
      <c r="F82" s="105"/>
      <c r="G82" s="103"/>
      <c r="H82" s="104"/>
      <c r="I82" s="106"/>
    </row>
    <row r="83" spans="1:9" ht="12.75">
      <c r="A83" s="122"/>
      <c r="B83" s="102"/>
      <c r="C83" s="102" t="s">
        <v>554</v>
      </c>
      <c r="D83" s="103">
        <v>2210</v>
      </c>
      <c r="E83" s="103">
        <f>D83</f>
        <v>2210</v>
      </c>
      <c r="F83" s="104">
        <v>0</v>
      </c>
      <c r="G83" s="103">
        <f>(D83*9*0.1)/12</f>
        <v>165.75</v>
      </c>
      <c r="H83" s="104">
        <v>0</v>
      </c>
      <c r="I83" s="106">
        <f>G83</f>
        <v>165.75</v>
      </c>
    </row>
    <row r="84" spans="1:9" ht="12.75">
      <c r="A84" s="122"/>
      <c r="B84" s="102"/>
      <c r="C84" s="124"/>
      <c r="D84" s="103"/>
      <c r="E84" s="126"/>
      <c r="F84" s="104"/>
      <c r="G84" s="126"/>
      <c r="H84" s="104"/>
      <c r="I84" s="106"/>
    </row>
    <row r="85" spans="1:9" ht="12.75">
      <c r="A85" s="122" t="s">
        <v>555</v>
      </c>
      <c r="B85" s="102" t="s">
        <v>556</v>
      </c>
      <c r="C85" s="230" t="s">
        <v>239</v>
      </c>
      <c r="D85" s="103"/>
      <c r="E85" s="103"/>
      <c r="F85" s="105"/>
      <c r="G85" s="103"/>
      <c r="H85" s="104"/>
      <c r="I85" s="106"/>
    </row>
    <row r="86" spans="1:9" ht="12.75">
      <c r="A86" s="122"/>
      <c r="B86" s="102"/>
      <c r="C86" s="102" t="s">
        <v>185</v>
      </c>
      <c r="D86" s="103"/>
      <c r="E86" s="103"/>
      <c r="F86" s="105"/>
      <c r="G86" s="103"/>
      <c r="H86" s="104"/>
      <c r="I86" s="106"/>
    </row>
    <row r="87" spans="1:9" ht="12.75">
      <c r="A87" s="122"/>
      <c r="B87" s="102"/>
      <c r="C87" s="102" t="s">
        <v>557</v>
      </c>
      <c r="D87" s="103"/>
      <c r="E87" s="103"/>
      <c r="F87" s="105"/>
      <c r="G87" s="103"/>
      <c r="H87" s="104"/>
      <c r="I87" s="106"/>
    </row>
    <row r="88" spans="1:9" ht="12.75">
      <c r="A88" s="122"/>
      <c r="B88" s="102"/>
      <c r="C88" s="102" t="s">
        <v>558</v>
      </c>
      <c r="D88" s="103"/>
      <c r="E88" s="103"/>
      <c r="F88" s="105"/>
      <c r="G88" s="103"/>
      <c r="H88" s="104"/>
      <c r="I88" s="106"/>
    </row>
    <row r="89" spans="1:9" ht="12.75">
      <c r="A89" s="122"/>
      <c r="B89" s="102"/>
      <c r="C89" s="102" t="s">
        <v>559</v>
      </c>
      <c r="D89" s="103"/>
      <c r="E89" s="103"/>
      <c r="F89" s="105"/>
      <c r="G89" s="103"/>
      <c r="H89" s="104"/>
      <c r="I89" s="106"/>
    </row>
    <row r="90" spans="1:9" ht="12.75">
      <c r="A90" s="122"/>
      <c r="B90" s="102"/>
      <c r="C90" s="102" t="s">
        <v>560</v>
      </c>
      <c r="D90" s="103"/>
      <c r="E90" s="103"/>
      <c r="F90" s="105"/>
      <c r="G90" s="103"/>
      <c r="H90" s="104"/>
      <c r="I90" s="106"/>
    </row>
    <row r="91" spans="1:9" ht="12.75">
      <c r="A91" s="122"/>
      <c r="B91" s="102"/>
      <c r="C91" s="102" t="s">
        <v>554</v>
      </c>
      <c r="D91" s="103">
        <v>1320</v>
      </c>
      <c r="E91" s="103">
        <f>D91</f>
        <v>1320</v>
      </c>
      <c r="F91" s="104">
        <v>0</v>
      </c>
      <c r="G91" s="103">
        <f>(D91*9*0.1)/12</f>
        <v>99</v>
      </c>
      <c r="H91" s="104">
        <v>0</v>
      </c>
      <c r="I91" s="106">
        <f>G91</f>
        <v>99</v>
      </c>
    </row>
    <row r="92" spans="1:9" ht="12.75">
      <c r="A92" s="122"/>
      <c r="B92" s="102"/>
      <c r="C92" s="102"/>
      <c r="D92" s="126"/>
      <c r="E92" s="126"/>
      <c r="F92" s="104"/>
      <c r="G92" s="126"/>
      <c r="H92" s="104"/>
      <c r="I92" s="106"/>
    </row>
    <row r="93" spans="1:9" ht="12.75">
      <c r="A93" s="122"/>
      <c r="B93" s="102"/>
      <c r="C93" s="230"/>
      <c r="D93" s="103"/>
      <c r="E93" s="103"/>
      <c r="F93" s="105"/>
      <c r="G93" s="103"/>
      <c r="H93" s="104"/>
      <c r="I93" s="106"/>
    </row>
    <row r="94" spans="1:9" ht="12.75">
      <c r="A94" s="122"/>
      <c r="B94" s="102"/>
      <c r="C94" s="102"/>
      <c r="D94" s="103"/>
      <c r="E94" s="103"/>
      <c r="F94" s="105"/>
      <c r="G94" s="103"/>
      <c r="H94" s="104"/>
      <c r="I94" s="106"/>
    </row>
    <row r="95" spans="1:9" ht="12.75">
      <c r="A95" s="122"/>
      <c r="B95" s="102"/>
      <c r="C95" s="102"/>
      <c r="D95" s="103"/>
      <c r="E95" s="103"/>
      <c r="F95" s="105"/>
      <c r="G95" s="103"/>
      <c r="H95" s="104"/>
      <c r="I95" s="106"/>
    </row>
    <row r="96" spans="1:9" ht="12.75">
      <c r="A96" s="122"/>
      <c r="B96" s="102"/>
      <c r="C96" s="102"/>
      <c r="D96" s="103"/>
      <c r="E96" s="103"/>
      <c r="F96" s="105"/>
      <c r="G96" s="103"/>
      <c r="H96" s="104"/>
      <c r="I96" s="106"/>
    </row>
    <row r="97" spans="1:9" ht="12.75">
      <c r="A97" s="122"/>
      <c r="B97" s="102"/>
      <c r="C97" s="102"/>
      <c r="D97" s="103"/>
      <c r="E97" s="103"/>
      <c r="F97" s="105"/>
      <c r="G97" s="103"/>
      <c r="H97" s="104"/>
      <c r="I97" s="106"/>
    </row>
    <row r="98" spans="1:9" ht="12.75">
      <c r="A98" s="122"/>
      <c r="B98" s="102"/>
      <c r="C98" s="102"/>
      <c r="D98" s="103"/>
      <c r="E98" s="103"/>
      <c r="F98" s="105"/>
      <c r="G98" s="103"/>
      <c r="H98" s="104"/>
      <c r="I98" s="106"/>
    </row>
    <row r="99" spans="1:9" ht="12.75">
      <c r="A99" s="122"/>
      <c r="B99" s="102"/>
      <c r="C99" s="102"/>
      <c r="D99" s="103"/>
      <c r="E99" s="103"/>
      <c r="F99" s="104"/>
      <c r="G99" s="103"/>
      <c r="H99" s="104"/>
      <c r="I99" s="106"/>
    </row>
    <row r="100" spans="1:9" ht="12.75">
      <c r="A100" s="122"/>
      <c r="B100" s="102"/>
      <c r="C100" s="124"/>
      <c r="D100" s="124"/>
      <c r="E100" s="126"/>
      <c r="F100" s="104"/>
      <c r="G100" s="126"/>
      <c r="H100" s="104"/>
      <c r="I100" s="106"/>
    </row>
    <row r="101" spans="1:9" ht="12.75">
      <c r="A101" s="122"/>
      <c r="B101" s="102"/>
      <c r="C101" s="230"/>
      <c r="D101" s="103"/>
      <c r="E101" s="103"/>
      <c r="F101" s="105"/>
      <c r="G101" s="103"/>
      <c r="H101" s="104"/>
      <c r="I101" s="106"/>
    </row>
    <row r="102" spans="1:9" ht="12.75">
      <c r="A102" s="122"/>
      <c r="B102" s="102"/>
      <c r="C102" s="102"/>
      <c r="D102" s="103"/>
      <c r="E102" s="103"/>
      <c r="F102" s="105"/>
      <c r="G102" s="103"/>
      <c r="H102" s="104"/>
      <c r="I102" s="106"/>
    </row>
    <row r="103" spans="1:9" ht="12.75">
      <c r="A103" s="122"/>
      <c r="B103" s="102"/>
      <c r="C103" s="102"/>
      <c r="D103" s="103"/>
      <c r="E103" s="103"/>
      <c r="F103" s="105"/>
      <c r="G103" s="103"/>
      <c r="H103" s="104"/>
      <c r="I103" s="106"/>
    </row>
    <row r="104" spans="1:9" ht="12.75">
      <c r="A104" s="122"/>
      <c r="B104" s="102"/>
      <c r="C104" s="102"/>
      <c r="D104" s="103"/>
      <c r="E104" s="103"/>
      <c r="F104" s="105"/>
      <c r="G104" s="103"/>
      <c r="H104" s="104"/>
      <c r="I104" s="106"/>
    </row>
    <row r="105" spans="1:9" ht="12.75">
      <c r="A105" s="122"/>
      <c r="B105" s="102"/>
      <c r="C105" s="102"/>
      <c r="D105" s="103"/>
      <c r="E105" s="103"/>
      <c r="F105" s="105"/>
      <c r="G105" s="103"/>
      <c r="H105" s="104"/>
      <c r="I105" s="106"/>
    </row>
    <row r="106" spans="1:9" ht="12.75">
      <c r="A106" s="122"/>
      <c r="B106" s="102"/>
      <c r="C106" s="102"/>
      <c r="D106" s="103"/>
      <c r="E106" s="103"/>
      <c r="F106" s="105"/>
      <c r="G106" s="103"/>
      <c r="H106" s="104"/>
      <c r="I106" s="106"/>
    </row>
    <row r="107" spans="1:9" ht="12.75">
      <c r="A107" s="122"/>
      <c r="B107" s="102"/>
      <c r="C107" s="102"/>
      <c r="D107" s="103"/>
      <c r="E107" s="103"/>
      <c r="F107" s="104"/>
      <c r="G107" s="103"/>
      <c r="H107" s="104"/>
      <c r="I107" s="106"/>
    </row>
    <row r="108" spans="1:9" ht="12.75">
      <c r="A108" s="122"/>
      <c r="B108" s="102"/>
      <c r="C108" s="124"/>
      <c r="D108" s="103"/>
      <c r="E108" s="126"/>
      <c r="F108" s="104"/>
      <c r="G108" s="126"/>
      <c r="H108" s="104"/>
      <c r="I108" s="106"/>
    </row>
    <row r="109" spans="1:9" ht="12.75">
      <c r="A109" s="122"/>
      <c r="B109" s="102"/>
      <c r="C109" s="230"/>
      <c r="D109" s="103"/>
      <c r="E109" s="103"/>
      <c r="F109" s="105"/>
      <c r="G109" s="103"/>
      <c r="H109" s="104"/>
      <c r="I109" s="106"/>
    </row>
    <row r="110" spans="1:9" ht="12.75">
      <c r="A110" s="122"/>
      <c r="B110" s="102"/>
      <c r="C110" s="102"/>
      <c r="D110" s="103"/>
      <c r="E110" s="103"/>
      <c r="F110" s="105"/>
      <c r="G110" s="103"/>
      <c r="H110" s="104"/>
      <c r="I110" s="106"/>
    </row>
    <row r="111" spans="1:9" ht="12.75">
      <c r="A111" s="122"/>
      <c r="B111" s="102"/>
      <c r="C111" s="102"/>
      <c r="D111" s="103"/>
      <c r="E111" s="103"/>
      <c r="F111" s="105"/>
      <c r="G111" s="103"/>
      <c r="H111" s="104"/>
      <c r="I111" s="106"/>
    </row>
    <row r="112" spans="1:9" ht="12.75">
      <c r="A112" s="122"/>
      <c r="B112" s="102"/>
      <c r="C112" s="102"/>
      <c r="D112" s="103"/>
      <c r="E112" s="103"/>
      <c r="F112" s="105"/>
      <c r="G112" s="103"/>
      <c r="H112" s="104"/>
      <c r="I112" s="106"/>
    </row>
    <row r="113" spans="1:9" ht="12.75">
      <c r="A113" s="122"/>
      <c r="B113" s="102"/>
      <c r="C113" s="102"/>
      <c r="D113" s="103"/>
      <c r="E113" s="103"/>
      <c r="F113" s="105"/>
      <c r="G113" s="103"/>
      <c r="H113" s="104"/>
      <c r="I113" s="106"/>
    </row>
    <row r="114" spans="1:9" ht="12.75">
      <c r="A114" s="122"/>
      <c r="B114" s="102"/>
      <c r="C114" s="102"/>
      <c r="D114" s="103"/>
      <c r="E114" s="103"/>
      <c r="F114" s="105"/>
      <c r="G114" s="103"/>
      <c r="H114" s="104"/>
      <c r="I114" s="106"/>
    </row>
    <row r="115" spans="1:9" ht="12.75">
      <c r="A115" s="122"/>
      <c r="B115" s="102"/>
      <c r="C115" s="102"/>
      <c r="D115" s="103"/>
      <c r="E115" s="103"/>
      <c r="F115" s="104"/>
      <c r="G115" s="103"/>
      <c r="H115" s="104"/>
      <c r="I115" s="106"/>
    </row>
    <row r="116" spans="1:9" ht="12.75">
      <c r="A116" s="122"/>
      <c r="B116" s="102"/>
      <c r="C116" s="124"/>
      <c r="D116" s="103"/>
      <c r="E116" s="126"/>
      <c r="F116" s="104"/>
      <c r="G116" s="126"/>
      <c r="H116" s="104"/>
      <c r="I116" s="106"/>
    </row>
    <row r="117" spans="1:9" ht="12.75">
      <c r="A117" s="122"/>
      <c r="B117" s="102"/>
      <c r="C117" s="230"/>
      <c r="D117" s="124"/>
      <c r="E117" s="126"/>
      <c r="F117" s="104"/>
      <c r="G117" s="126"/>
      <c r="H117" s="104"/>
      <c r="I117" s="106"/>
    </row>
    <row r="118" spans="1:9" ht="12.75">
      <c r="A118" s="122"/>
      <c r="B118" s="102"/>
      <c r="C118" s="102"/>
      <c r="D118" s="124"/>
      <c r="E118" s="126"/>
      <c r="F118" s="104"/>
      <c r="G118" s="126"/>
      <c r="H118" s="104"/>
      <c r="I118" s="106"/>
    </row>
    <row r="119" spans="1:9" ht="12.75">
      <c r="A119" s="122"/>
      <c r="B119" s="102"/>
      <c r="C119" s="102"/>
      <c r="D119" s="124"/>
      <c r="E119" s="126"/>
      <c r="F119" s="104"/>
      <c r="G119" s="126"/>
      <c r="H119" s="104"/>
      <c r="I119" s="106"/>
    </row>
    <row r="120" spans="1:9" ht="12.75">
      <c r="A120" s="122"/>
      <c r="B120" s="102"/>
      <c r="C120" s="102"/>
      <c r="D120" s="124"/>
      <c r="E120" s="126"/>
      <c r="F120" s="104"/>
      <c r="G120" s="126"/>
      <c r="H120" s="104"/>
      <c r="I120" s="106"/>
    </row>
    <row r="121" spans="1:9" ht="12.75">
      <c r="A121" s="122"/>
      <c r="B121" s="102"/>
      <c r="C121" s="102"/>
      <c r="D121" s="124"/>
      <c r="E121" s="126"/>
      <c r="F121" s="104"/>
      <c r="G121" s="126"/>
      <c r="H121" s="104"/>
      <c r="I121" s="106"/>
    </row>
    <row r="122" spans="1:9" ht="12.75">
      <c r="A122" s="122"/>
      <c r="B122" s="102"/>
      <c r="C122" s="102"/>
      <c r="D122" s="124"/>
      <c r="E122" s="126"/>
      <c r="F122" s="104"/>
      <c r="G122" s="126"/>
      <c r="H122" s="104"/>
      <c r="I122" s="106"/>
    </row>
    <row r="123" spans="1:9" ht="12.75">
      <c r="A123" s="128"/>
      <c r="B123" s="114"/>
      <c r="C123" s="114"/>
      <c r="D123" s="110"/>
      <c r="E123" s="110"/>
      <c r="F123" s="130"/>
      <c r="G123" s="110"/>
      <c r="H123" s="130"/>
      <c r="I123" s="131"/>
    </row>
    <row r="124" spans="1:9" ht="12.75">
      <c r="A124" s="132"/>
      <c r="B124" s="133"/>
      <c r="C124" s="133"/>
      <c r="D124" s="134"/>
      <c r="E124" s="134"/>
      <c r="F124" s="135"/>
      <c r="G124" s="136"/>
      <c r="H124" s="136"/>
      <c r="I124" s="136"/>
    </row>
    <row r="125" spans="1:9" ht="12.75">
      <c r="A125" s="82"/>
      <c r="B125" s="83"/>
      <c r="C125" s="231" t="s">
        <v>561</v>
      </c>
      <c r="D125" s="160">
        <f aca="true" t="shared" si="1" ref="D125:I125">SUM(D77:D123)</f>
        <v>3530</v>
      </c>
      <c r="E125" s="160">
        <f t="shared" si="1"/>
        <v>3530</v>
      </c>
      <c r="F125" s="160">
        <f t="shared" si="1"/>
        <v>0</v>
      </c>
      <c r="G125" s="160">
        <f t="shared" si="1"/>
        <v>264.75</v>
      </c>
      <c r="H125" s="160">
        <f t="shared" si="1"/>
        <v>0</v>
      </c>
      <c r="I125" s="160">
        <f t="shared" si="1"/>
        <v>264.75</v>
      </c>
    </row>
    <row r="126" spans="1:9" ht="12.75">
      <c r="A126" s="232"/>
      <c r="B126" s="233"/>
      <c r="C126" s="233"/>
      <c r="D126" s="234"/>
      <c r="E126" s="234"/>
      <c r="F126" s="235"/>
      <c r="G126" s="236"/>
      <c r="H126" s="236"/>
      <c r="I126" s="236"/>
    </row>
    <row r="127" spans="1:9" ht="12.75">
      <c r="A127" s="232"/>
      <c r="B127" s="233"/>
      <c r="C127" s="233"/>
      <c r="D127" s="234"/>
      <c r="E127" s="234"/>
      <c r="F127" s="235"/>
      <c r="G127" s="236"/>
      <c r="H127" s="236"/>
      <c r="I127" s="236"/>
    </row>
    <row r="128" spans="1:9" ht="12.75">
      <c r="A128" s="82"/>
      <c r="B128" s="83"/>
      <c r="C128" s="83"/>
      <c r="D128" s="78"/>
      <c r="E128" s="78"/>
      <c r="F128" s="80"/>
      <c r="G128" s="81"/>
      <c r="H128" s="81"/>
      <c r="I128" s="81"/>
    </row>
    <row r="129" spans="1:9" ht="12.75">
      <c r="A129" s="76" t="s">
        <v>0</v>
      </c>
      <c r="B129" s="77"/>
      <c r="C129" s="77"/>
      <c r="D129" s="112"/>
      <c r="E129" s="112"/>
      <c r="F129" s="79" t="s">
        <v>1</v>
      </c>
      <c r="G129" s="79"/>
      <c r="H129" s="79"/>
      <c r="I129" s="79"/>
    </row>
    <row r="130" spans="1:9" ht="12.75">
      <c r="A130" s="76" t="s">
        <v>2</v>
      </c>
      <c r="B130" s="77"/>
      <c r="C130" s="77"/>
      <c r="D130" s="112"/>
      <c r="E130" s="112"/>
      <c r="F130" s="79" t="s">
        <v>3</v>
      </c>
      <c r="G130" s="79"/>
      <c r="H130" s="79"/>
      <c r="I130" s="79"/>
    </row>
    <row r="131" spans="1:9" ht="12.75">
      <c r="A131" s="76" t="s">
        <v>4</v>
      </c>
      <c r="B131" s="77"/>
      <c r="C131" s="77"/>
      <c r="D131" s="78"/>
      <c r="E131" s="80"/>
      <c r="F131" s="80"/>
      <c r="G131" s="81"/>
      <c r="H131" s="80"/>
      <c r="I131" s="81"/>
    </row>
    <row r="132" spans="1:9" ht="20.25">
      <c r="A132" s="211" t="s">
        <v>481</v>
      </c>
      <c r="B132" s="211"/>
      <c r="C132" s="211"/>
      <c r="D132" s="211"/>
      <c r="E132" s="211"/>
      <c r="F132" s="211"/>
      <c r="G132" s="211"/>
      <c r="H132" s="211"/>
      <c r="I132" s="211"/>
    </row>
    <row r="133" spans="1:9" ht="12.75">
      <c r="A133" s="82"/>
      <c r="B133" s="83"/>
      <c r="C133" s="83"/>
      <c r="D133" s="78"/>
      <c r="E133" s="80"/>
      <c r="F133" s="80"/>
      <c r="G133" s="81"/>
      <c r="H133" s="80"/>
      <c r="I133" s="81"/>
    </row>
    <row r="134" spans="1:9" ht="12.75">
      <c r="A134" s="84"/>
      <c r="B134" s="83"/>
      <c r="C134" s="83"/>
      <c r="D134" s="78"/>
      <c r="E134" s="80"/>
      <c r="F134" s="80"/>
      <c r="G134" s="81"/>
      <c r="H134" s="80"/>
      <c r="I134" s="81"/>
    </row>
    <row r="135" spans="1:9" ht="12.75">
      <c r="A135" s="22" t="s">
        <v>317</v>
      </c>
      <c r="B135" s="85"/>
      <c r="C135" s="85"/>
      <c r="D135" s="86"/>
      <c r="E135" s="85"/>
      <c r="F135" s="85"/>
      <c r="G135" s="85"/>
      <c r="H135" s="80"/>
      <c r="I135" s="81"/>
    </row>
    <row r="136" spans="1:9" ht="12.75">
      <c r="A136" s="82"/>
      <c r="B136" s="83"/>
      <c r="C136" s="83"/>
      <c r="D136" s="78"/>
      <c r="E136" s="80"/>
      <c r="F136" s="80"/>
      <c r="G136" s="81"/>
      <c r="H136" s="80"/>
      <c r="I136" s="81"/>
    </row>
    <row r="137" spans="1:9" ht="12.75">
      <c r="A137" s="115"/>
      <c r="B137" s="116"/>
      <c r="C137" s="116"/>
      <c r="D137" s="117"/>
      <c r="E137" s="118"/>
      <c r="F137" s="118"/>
      <c r="G137" s="119"/>
      <c r="H137" s="118"/>
      <c r="I137" s="119"/>
    </row>
    <row r="138" spans="1:9" ht="12.75">
      <c r="A138" s="88"/>
      <c r="B138" s="89"/>
      <c r="C138" s="89"/>
      <c r="D138" s="90" t="s">
        <v>5</v>
      </c>
      <c r="E138" s="89" t="s">
        <v>6</v>
      </c>
      <c r="F138" s="89" t="s">
        <v>265</v>
      </c>
      <c r="G138" s="89" t="s">
        <v>8</v>
      </c>
      <c r="H138" s="89" t="s">
        <v>266</v>
      </c>
      <c r="I138" s="89" t="s">
        <v>265</v>
      </c>
    </row>
    <row r="139" spans="1:9" ht="12.75">
      <c r="A139" s="92" t="s">
        <v>9</v>
      </c>
      <c r="B139" s="93" t="s">
        <v>10</v>
      </c>
      <c r="C139" s="93" t="s">
        <v>11</v>
      </c>
      <c r="D139" s="94" t="s">
        <v>12</v>
      </c>
      <c r="E139" s="93" t="s">
        <v>13</v>
      </c>
      <c r="F139" s="93" t="s">
        <v>14</v>
      </c>
      <c r="G139" s="93" t="s">
        <v>15</v>
      </c>
      <c r="H139" s="93" t="s">
        <v>267</v>
      </c>
      <c r="I139" s="93" t="s">
        <v>14</v>
      </c>
    </row>
    <row r="140" spans="1:9" ht="12.75">
      <c r="A140" s="96"/>
      <c r="B140" s="97"/>
      <c r="C140" s="97"/>
      <c r="D140" s="98" t="s">
        <v>16</v>
      </c>
      <c r="E140" s="97">
        <v>2007</v>
      </c>
      <c r="F140" s="97">
        <v>2006</v>
      </c>
      <c r="G140" s="97">
        <v>2007</v>
      </c>
      <c r="H140" s="97"/>
      <c r="I140" s="97">
        <v>2007</v>
      </c>
    </row>
    <row r="141" spans="1:9" ht="12.75">
      <c r="A141" s="122" t="s">
        <v>562</v>
      </c>
      <c r="B141" s="102" t="s">
        <v>563</v>
      </c>
      <c r="C141" s="229" t="s">
        <v>564</v>
      </c>
      <c r="D141" s="100"/>
      <c r="E141" s="103"/>
      <c r="F141" s="105"/>
      <c r="G141" s="103"/>
      <c r="H141" s="104"/>
      <c r="I141" s="106"/>
    </row>
    <row r="142" spans="1:9" ht="12.75">
      <c r="A142" s="122"/>
      <c r="B142" s="102"/>
      <c r="C142" s="102" t="s">
        <v>565</v>
      </c>
      <c r="D142" s="103"/>
      <c r="E142" s="103"/>
      <c r="F142" s="105"/>
      <c r="G142" s="103"/>
      <c r="H142" s="104"/>
      <c r="I142" s="106"/>
    </row>
    <row r="143" spans="1:9" ht="12.75">
      <c r="A143" s="122"/>
      <c r="B143" s="102"/>
      <c r="C143" s="102" t="s">
        <v>566</v>
      </c>
      <c r="D143" s="103"/>
      <c r="E143" s="103"/>
      <c r="F143" s="105"/>
      <c r="G143" s="103"/>
      <c r="H143" s="104"/>
      <c r="I143" s="106"/>
    </row>
    <row r="144" spans="1:9" ht="12.75">
      <c r="A144" s="122"/>
      <c r="B144" s="102"/>
      <c r="C144" s="102" t="s">
        <v>567</v>
      </c>
      <c r="D144" s="103"/>
      <c r="E144" s="103"/>
      <c r="F144" s="105"/>
      <c r="G144" s="103"/>
      <c r="H144" s="104"/>
      <c r="I144" s="106"/>
    </row>
    <row r="145" spans="1:9" ht="12.75">
      <c r="A145" s="122"/>
      <c r="B145" s="102"/>
      <c r="C145" s="102" t="s">
        <v>568</v>
      </c>
      <c r="D145" s="103"/>
      <c r="E145" s="103"/>
      <c r="F145" s="105"/>
      <c r="G145" s="103"/>
      <c r="H145" s="104"/>
      <c r="I145" s="106"/>
    </row>
    <row r="146" spans="1:9" ht="12.75">
      <c r="A146" s="122"/>
      <c r="B146" s="102"/>
      <c r="C146" s="102" t="s">
        <v>543</v>
      </c>
      <c r="D146" s="103"/>
      <c r="E146" s="103"/>
      <c r="F146" s="105"/>
      <c r="G146" s="103"/>
      <c r="H146" s="104"/>
      <c r="I146" s="106"/>
    </row>
    <row r="147" spans="1:9" ht="12.75">
      <c r="A147" s="122"/>
      <c r="B147" s="102"/>
      <c r="C147" s="102" t="s">
        <v>569</v>
      </c>
      <c r="D147" s="103">
        <v>1145</v>
      </c>
      <c r="E147" s="103">
        <f>D147</f>
        <v>1145</v>
      </c>
      <c r="F147" s="104">
        <v>0</v>
      </c>
      <c r="G147" s="103">
        <f>(D147*3*0.1)/12</f>
        <v>28.625</v>
      </c>
      <c r="H147" s="104">
        <v>0</v>
      </c>
      <c r="I147" s="106">
        <f>G147</f>
        <v>28.625</v>
      </c>
    </row>
    <row r="148" spans="1:9" ht="12.75">
      <c r="A148" s="122"/>
      <c r="B148" s="102"/>
      <c r="C148" s="124"/>
      <c r="D148" s="103"/>
      <c r="E148" s="126"/>
      <c r="F148" s="104"/>
      <c r="G148" s="126"/>
      <c r="H148" s="104"/>
      <c r="I148" s="106"/>
    </row>
    <row r="149" spans="1:9" ht="12.75">
      <c r="A149" s="122" t="s">
        <v>570</v>
      </c>
      <c r="B149" s="102" t="s">
        <v>571</v>
      </c>
      <c r="C149" s="230" t="s">
        <v>239</v>
      </c>
      <c r="D149" s="103"/>
      <c r="E149" s="103"/>
      <c r="F149" s="105"/>
      <c r="G149" s="103"/>
      <c r="H149" s="104"/>
      <c r="I149" s="106"/>
    </row>
    <row r="150" spans="1:9" ht="12.75">
      <c r="A150" s="122"/>
      <c r="B150" s="102"/>
      <c r="C150" s="102" t="s">
        <v>185</v>
      </c>
      <c r="D150" s="103"/>
      <c r="E150" s="103"/>
      <c r="F150" s="105"/>
      <c r="G150" s="103"/>
      <c r="H150" s="104"/>
      <c r="I150" s="106"/>
    </row>
    <row r="151" spans="1:9" ht="12.75">
      <c r="A151" s="122"/>
      <c r="B151" s="102"/>
      <c r="C151" s="102" t="s">
        <v>557</v>
      </c>
      <c r="D151" s="103"/>
      <c r="E151" s="103"/>
      <c r="F151" s="105"/>
      <c r="G151" s="103"/>
      <c r="H151" s="104"/>
      <c r="I151" s="106"/>
    </row>
    <row r="152" spans="1:9" ht="12.75">
      <c r="A152" s="122"/>
      <c r="B152" s="102"/>
      <c r="C152" s="102" t="s">
        <v>572</v>
      </c>
      <c r="D152" s="103"/>
      <c r="E152" s="103"/>
      <c r="F152" s="105"/>
      <c r="G152" s="103"/>
      <c r="H152" s="104"/>
      <c r="I152" s="106"/>
    </row>
    <row r="153" spans="1:9" ht="12.75">
      <c r="A153" s="122"/>
      <c r="B153" s="102"/>
      <c r="C153" s="102" t="s">
        <v>573</v>
      </c>
      <c r="D153" s="103"/>
      <c r="E153" s="103"/>
      <c r="F153" s="105"/>
      <c r="G153" s="103"/>
      <c r="H153" s="104"/>
      <c r="I153" s="106"/>
    </row>
    <row r="154" spans="1:9" ht="12.75">
      <c r="A154" s="122"/>
      <c r="B154" s="102"/>
      <c r="C154" s="102" t="s">
        <v>543</v>
      </c>
      <c r="D154" s="103"/>
      <c r="E154" s="103"/>
      <c r="F154" s="105"/>
      <c r="G154" s="103"/>
      <c r="H154" s="104"/>
      <c r="I154" s="106"/>
    </row>
    <row r="155" spans="1:9" ht="12.75">
      <c r="A155" s="122"/>
      <c r="B155" s="102"/>
      <c r="C155" s="102" t="s">
        <v>574</v>
      </c>
      <c r="D155" s="103">
        <v>635</v>
      </c>
      <c r="E155" s="103">
        <f>D155</f>
        <v>635</v>
      </c>
      <c r="F155" s="104">
        <v>0</v>
      </c>
      <c r="G155" s="103">
        <f>(D155*3*0.1)/12</f>
        <v>15.875</v>
      </c>
      <c r="H155" s="104">
        <v>0</v>
      </c>
      <c r="I155" s="106">
        <f>G155</f>
        <v>15.875</v>
      </c>
    </row>
    <row r="156" spans="1:9" ht="12.75">
      <c r="A156" s="122"/>
      <c r="B156" s="102"/>
      <c r="C156" s="102"/>
      <c r="D156" s="126"/>
      <c r="E156" s="126"/>
      <c r="F156" s="104"/>
      <c r="G156" s="126"/>
      <c r="H156" s="104"/>
      <c r="I156" s="106"/>
    </row>
    <row r="157" spans="1:9" ht="12.75">
      <c r="A157" s="122" t="s">
        <v>575</v>
      </c>
      <c r="B157" s="102" t="s">
        <v>576</v>
      </c>
      <c r="C157" s="230" t="s">
        <v>239</v>
      </c>
      <c r="D157" s="103"/>
      <c r="E157" s="103"/>
      <c r="F157" s="105"/>
      <c r="G157" s="103"/>
      <c r="H157" s="104"/>
      <c r="I157" s="106"/>
    </row>
    <row r="158" spans="1:9" ht="12.75">
      <c r="A158" s="122"/>
      <c r="B158" s="102"/>
      <c r="C158" s="102" t="s">
        <v>185</v>
      </c>
      <c r="D158" s="103"/>
      <c r="E158" s="103"/>
      <c r="F158" s="105"/>
      <c r="G158" s="103"/>
      <c r="H158" s="104"/>
      <c r="I158" s="106"/>
    </row>
    <row r="159" spans="1:9" ht="12.75">
      <c r="A159" s="122"/>
      <c r="B159" s="102"/>
      <c r="C159" s="102" t="s">
        <v>557</v>
      </c>
      <c r="D159" s="103"/>
      <c r="E159" s="103"/>
      <c r="F159" s="105"/>
      <c r="G159" s="103"/>
      <c r="H159" s="104"/>
      <c r="I159" s="106"/>
    </row>
    <row r="160" spans="1:9" ht="12.75">
      <c r="A160" s="122"/>
      <c r="B160" s="102"/>
      <c r="C160" s="102" t="s">
        <v>577</v>
      </c>
      <c r="D160" s="103"/>
      <c r="E160" s="103"/>
      <c r="F160" s="105"/>
      <c r="G160" s="103"/>
      <c r="H160" s="104"/>
      <c r="I160" s="106"/>
    </row>
    <row r="161" spans="1:9" ht="12.75">
      <c r="A161" s="122"/>
      <c r="B161" s="102"/>
      <c r="C161" s="102" t="s">
        <v>573</v>
      </c>
      <c r="D161" s="103"/>
      <c r="E161" s="103"/>
      <c r="F161" s="105"/>
      <c r="G161" s="103"/>
      <c r="H161" s="104"/>
      <c r="I161" s="106"/>
    </row>
    <row r="162" spans="1:9" ht="12.75">
      <c r="A162" s="122"/>
      <c r="B162" s="102"/>
      <c r="C162" s="102" t="s">
        <v>543</v>
      </c>
      <c r="D162" s="103"/>
      <c r="E162" s="103"/>
      <c r="F162" s="105"/>
      <c r="G162" s="103"/>
      <c r="H162" s="104"/>
      <c r="I162" s="106"/>
    </row>
    <row r="163" spans="1:9" ht="12.75">
      <c r="A163" s="122"/>
      <c r="B163" s="102"/>
      <c r="C163" s="102" t="s">
        <v>574</v>
      </c>
      <c r="D163" s="103">
        <v>635</v>
      </c>
      <c r="E163" s="103">
        <f>D163</f>
        <v>635</v>
      </c>
      <c r="F163" s="104">
        <v>0</v>
      </c>
      <c r="G163" s="103">
        <f>(D163*3*0.1)/12</f>
        <v>15.875</v>
      </c>
      <c r="H163" s="104">
        <v>0</v>
      </c>
      <c r="I163" s="106">
        <f>G163</f>
        <v>15.875</v>
      </c>
    </row>
    <row r="164" spans="1:9" ht="12.75">
      <c r="A164" s="122"/>
      <c r="B164" s="102"/>
      <c r="C164" s="124"/>
      <c r="D164" s="124"/>
      <c r="E164" s="126"/>
      <c r="F164" s="104"/>
      <c r="G164" s="126"/>
      <c r="H164" s="104"/>
      <c r="I164" s="106"/>
    </row>
    <row r="165" spans="1:9" ht="12.75">
      <c r="A165" s="122" t="s">
        <v>578</v>
      </c>
      <c r="B165" s="102" t="s">
        <v>579</v>
      </c>
      <c r="C165" s="230" t="s">
        <v>239</v>
      </c>
      <c r="D165" s="103"/>
      <c r="E165" s="103"/>
      <c r="F165" s="105"/>
      <c r="G165" s="103"/>
      <c r="H165" s="104"/>
      <c r="I165" s="106"/>
    </row>
    <row r="166" spans="1:9" ht="12.75">
      <c r="A166" s="122"/>
      <c r="B166" s="102"/>
      <c r="C166" s="102" t="s">
        <v>185</v>
      </c>
      <c r="D166" s="103"/>
      <c r="E166" s="103"/>
      <c r="F166" s="105"/>
      <c r="G166" s="103"/>
      <c r="H166" s="104"/>
      <c r="I166" s="106"/>
    </row>
    <row r="167" spans="1:9" ht="12.75">
      <c r="A167" s="122"/>
      <c r="B167" s="102"/>
      <c r="C167" s="102" t="s">
        <v>557</v>
      </c>
      <c r="D167" s="103"/>
      <c r="E167" s="103"/>
      <c r="F167" s="105"/>
      <c r="G167" s="103"/>
      <c r="H167" s="104"/>
      <c r="I167" s="106"/>
    </row>
    <row r="168" spans="1:9" ht="12.75">
      <c r="A168" s="122"/>
      <c r="B168" s="102"/>
      <c r="C168" s="102" t="s">
        <v>580</v>
      </c>
      <c r="D168" s="103"/>
      <c r="E168" s="103"/>
      <c r="F168" s="105"/>
      <c r="G168" s="103"/>
      <c r="H168" s="104"/>
      <c r="I168" s="106"/>
    </row>
    <row r="169" spans="1:9" ht="12.75">
      <c r="A169" s="122"/>
      <c r="B169" s="102"/>
      <c r="C169" s="102" t="s">
        <v>573</v>
      </c>
      <c r="D169" s="103"/>
      <c r="E169" s="103"/>
      <c r="F169" s="105"/>
      <c r="G169" s="103"/>
      <c r="H169" s="104"/>
      <c r="I169" s="106"/>
    </row>
    <row r="170" spans="1:9" ht="12.75">
      <c r="A170" s="122"/>
      <c r="B170" s="102"/>
      <c r="C170" s="102" t="s">
        <v>543</v>
      </c>
      <c r="D170" s="103"/>
      <c r="E170" s="103"/>
      <c r="F170" s="105"/>
      <c r="G170" s="103"/>
      <c r="H170" s="104"/>
      <c r="I170" s="106"/>
    </row>
    <row r="171" spans="1:9" ht="12.75">
      <c r="A171" s="122"/>
      <c r="B171" s="102"/>
      <c r="C171" s="102" t="s">
        <v>574</v>
      </c>
      <c r="D171" s="103">
        <v>635</v>
      </c>
      <c r="E171" s="103">
        <f>D171</f>
        <v>635</v>
      </c>
      <c r="F171" s="104">
        <v>0</v>
      </c>
      <c r="G171" s="103">
        <f>(D171*3*0.1)/12</f>
        <v>15.875</v>
      </c>
      <c r="H171" s="104">
        <v>0</v>
      </c>
      <c r="I171" s="106">
        <f>G171</f>
        <v>15.875</v>
      </c>
    </row>
    <row r="172" spans="1:9" ht="12.75">
      <c r="A172" s="122"/>
      <c r="B172" s="102"/>
      <c r="C172" s="124"/>
      <c r="D172" s="103"/>
      <c r="E172" s="126"/>
      <c r="F172" s="104"/>
      <c r="G172" s="126"/>
      <c r="H172" s="104"/>
      <c r="I172" s="106"/>
    </row>
    <row r="173" spans="1:9" ht="12.75">
      <c r="A173" s="122" t="s">
        <v>581</v>
      </c>
      <c r="B173" s="102" t="s">
        <v>582</v>
      </c>
      <c r="C173" s="230" t="s">
        <v>239</v>
      </c>
      <c r="D173" s="103"/>
      <c r="E173" s="103"/>
      <c r="F173" s="105"/>
      <c r="G173" s="103"/>
      <c r="H173" s="104"/>
      <c r="I173" s="106"/>
    </row>
    <row r="174" spans="1:9" ht="12.75">
      <c r="A174" s="122"/>
      <c r="B174" s="102"/>
      <c r="C174" s="102" t="s">
        <v>185</v>
      </c>
      <c r="D174" s="103"/>
      <c r="E174" s="103"/>
      <c r="F174" s="105"/>
      <c r="G174" s="103"/>
      <c r="H174" s="104"/>
      <c r="I174" s="106"/>
    </row>
    <row r="175" spans="1:9" ht="12.75">
      <c r="A175" s="122"/>
      <c r="B175" s="102"/>
      <c r="C175" s="102" t="s">
        <v>557</v>
      </c>
      <c r="D175" s="103"/>
      <c r="E175" s="103"/>
      <c r="F175" s="105"/>
      <c r="G175" s="103"/>
      <c r="H175" s="104"/>
      <c r="I175" s="106"/>
    </row>
    <row r="176" spans="1:9" ht="12.75">
      <c r="A176" s="122"/>
      <c r="B176" s="102"/>
      <c r="C176" s="102" t="s">
        <v>583</v>
      </c>
      <c r="D176" s="103"/>
      <c r="E176" s="103"/>
      <c r="F176" s="105"/>
      <c r="G176" s="103"/>
      <c r="H176" s="104"/>
      <c r="I176" s="106"/>
    </row>
    <row r="177" spans="1:9" ht="12.75">
      <c r="A177" s="122"/>
      <c r="B177" s="102"/>
      <c r="C177" s="102" t="s">
        <v>573</v>
      </c>
      <c r="D177" s="103"/>
      <c r="E177" s="103"/>
      <c r="F177" s="105"/>
      <c r="G177" s="103"/>
      <c r="H177" s="104"/>
      <c r="I177" s="106"/>
    </row>
    <row r="178" spans="1:9" ht="12.75">
      <c r="A178" s="122"/>
      <c r="B178" s="102"/>
      <c r="C178" s="102" t="s">
        <v>543</v>
      </c>
      <c r="D178" s="103"/>
      <c r="E178" s="103"/>
      <c r="F178" s="105"/>
      <c r="G178" s="103"/>
      <c r="H178" s="104"/>
      <c r="I178" s="106"/>
    </row>
    <row r="179" spans="1:9" ht="12.75">
      <c r="A179" s="122"/>
      <c r="B179" s="102"/>
      <c r="C179" s="102" t="s">
        <v>574</v>
      </c>
      <c r="D179" s="103">
        <v>635</v>
      </c>
      <c r="E179" s="103">
        <f>D179</f>
        <v>635</v>
      </c>
      <c r="F179" s="104">
        <v>0</v>
      </c>
      <c r="G179" s="103">
        <f>(D179*3*0.1)/12</f>
        <v>15.875</v>
      </c>
      <c r="H179" s="104">
        <v>0</v>
      </c>
      <c r="I179" s="106">
        <f>G179</f>
        <v>15.875</v>
      </c>
    </row>
    <row r="180" spans="1:9" ht="12.75">
      <c r="A180" s="122"/>
      <c r="B180" s="102"/>
      <c r="C180" s="124"/>
      <c r="D180" s="103"/>
      <c r="E180" s="126"/>
      <c r="F180" s="104"/>
      <c r="G180" s="126"/>
      <c r="H180" s="104"/>
      <c r="I180" s="106"/>
    </row>
    <row r="181" spans="1:9" ht="12.75">
      <c r="A181" s="122"/>
      <c r="B181" s="102"/>
      <c r="C181" s="230"/>
      <c r="D181" s="124"/>
      <c r="E181" s="126"/>
      <c r="F181" s="104"/>
      <c r="G181" s="126"/>
      <c r="H181" s="104"/>
      <c r="I181" s="106"/>
    </row>
    <row r="182" spans="1:9" ht="12.75">
      <c r="A182" s="122"/>
      <c r="B182" s="102"/>
      <c r="C182" s="102"/>
      <c r="D182" s="124"/>
      <c r="E182" s="126"/>
      <c r="F182" s="104"/>
      <c r="G182" s="126"/>
      <c r="H182" s="104"/>
      <c r="I182" s="106"/>
    </row>
    <row r="183" spans="1:9" ht="12.75">
      <c r="A183" s="122"/>
      <c r="B183" s="102"/>
      <c r="C183" s="102"/>
      <c r="D183" s="124"/>
      <c r="E183" s="126"/>
      <c r="F183" s="104"/>
      <c r="G183" s="126"/>
      <c r="H183" s="104"/>
      <c r="I183" s="106"/>
    </row>
    <row r="184" spans="1:9" ht="12.75">
      <c r="A184" s="122"/>
      <c r="B184" s="102"/>
      <c r="C184" s="102"/>
      <c r="D184" s="124"/>
      <c r="E184" s="126"/>
      <c r="F184" s="104"/>
      <c r="G184" s="126"/>
      <c r="H184" s="104"/>
      <c r="I184" s="106"/>
    </row>
    <row r="185" spans="1:9" ht="12.75">
      <c r="A185" s="122"/>
      <c r="B185" s="102"/>
      <c r="C185" s="102"/>
      <c r="D185" s="124"/>
      <c r="E185" s="126"/>
      <c r="F185" s="104"/>
      <c r="G185" s="126"/>
      <c r="H185" s="104"/>
      <c r="I185" s="106"/>
    </row>
    <row r="186" spans="1:9" ht="12.75">
      <c r="A186" s="122"/>
      <c r="B186" s="102"/>
      <c r="C186" s="102"/>
      <c r="D186" s="124"/>
      <c r="E186" s="126"/>
      <c r="F186" s="104"/>
      <c r="G186" s="126"/>
      <c r="H186" s="104"/>
      <c r="I186" s="106"/>
    </row>
    <row r="187" spans="1:9" ht="12.75">
      <c r="A187" s="128"/>
      <c r="B187" s="114"/>
      <c r="C187" s="114"/>
      <c r="D187" s="110"/>
      <c r="E187" s="110"/>
      <c r="F187" s="130"/>
      <c r="G187" s="110"/>
      <c r="H187" s="130"/>
      <c r="I187" s="131"/>
    </row>
    <row r="188" spans="1:9" ht="12.75">
      <c r="A188" s="132"/>
      <c r="B188" s="133"/>
      <c r="C188" s="133"/>
      <c r="D188" s="134"/>
      <c r="E188" s="134"/>
      <c r="F188" s="135"/>
      <c r="G188" s="136"/>
      <c r="H188" s="136"/>
      <c r="I188" s="136"/>
    </row>
    <row r="189" spans="1:9" ht="12.75">
      <c r="A189" s="82"/>
      <c r="B189" s="83"/>
      <c r="C189" s="237"/>
      <c r="D189" s="113"/>
      <c r="E189" s="113"/>
      <c r="F189" s="113"/>
      <c r="G189" s="113"/>
      <c r="H189" s="113"/>
      <c r="I189" s="113"/>
    </row>
    <row r="190" spans="1:9" ht="12.75">
      <c r="A190" s="232"/>
      <c r="B190" s="233"/>
      <c r="C190" s="233"/>
      <c r="D190" s="234"/>
      <c r="E190" s="234"/>
      <c r="F190" s="235"/>
      <c r="G190" s="236"/>
      <c r="H190" s="236"/>
      <c r="I190" s="236"/>
    </row>
    <row r="191" spans="1:9" ht="12.75">
      <c r="A191" s="232"/>
      <c r="B191" s="233"/>
      <c r="C191" s="233"/>
      <c r="D191" s="234"/>
      <c r="E191" s="234"/>
      <c r="F191" s="235"/>
      <c r="G191" s="236"/>
      <c r="H191" s="236"/>
      <c r="I191" s="236"/>
    </row>
    <row r="192" spans="1:9" ht="12.75">
      <c r="A192" s="82"/>
      <c r="B192" s="83"/>
      <c r="C192" s="83"/>
      <c r="D192" s="78"/>
      <c r="E192" s="78"/>
      <c r="F192" s="80"/>
      <c r="G192" s="81"/>
      <c r="H192" s="81"/>
      <c r="I192" s="81"/>
    </row>
    <row r="193" spans="1:9" ht="12.75">
      <c r="A193" s="76" t="s">
        <v>0</v>
      </c>
      <c r="B193" s="77"/>
      <c r="C193" s="77"/>
      <c r="D193" s="112"/>
      <c r="E193" s="112"/>
      <c r="F193" s="79" t="s">
        <v>1</v>
      </c>
      <c r="G193" s="79"/>
      <c r="H193" s="79"/>
      <c r="I193" s="79"/>
    </row>
    <row r="194" spans="1:9" ht="12.75">
      <c r="A194" s="76" t="s">
        <v>2</v>
      </c>
      <c r="B194" s="77"/>
      <c r="C194" s="77"/>
      <c r="D194" s="112"/>
      <c r="E194" s="112"/>
      <c r="F194" s="79" t="s">
        <v>3</v>
      </c>
      <c r="G194" s="79"/>
      <c r="H194" s="79"/>
      <c r="I194" s="79"/>
    </row>
    <row r="195" spans="1:9" ht="12.75">
      <c r="A195" s="76" t="s">
        <v>4</v>
      </c>
      <c r="B195" s="77"/>
      <c r="C195" s="77"/>
      <c r="D195" s="78"/>
      <c r="E195" s="80"/>
      <c r="F195" s="80"/>
      <c r="G195" s="81"/>
      <c r="H195" s="80"/>
      <c r="I195" s="81"/>
    </row>
    <row r="196" spans="1:9" ht="20.25">
      <c r="A196" s="211" t="s">
        <v>481</v>
      </c>
      <c r="B196" s="211"/>
      <c r="C196" s="211"/>
      <c r="D196" s="211"/>
      <c r="E196" s="211"/>
      <c r="F196" s="211"/>
      <c r="G196" s="211"/>
      <c r="H196" s="211"/>
      <c r="I196" s="211"/>
    </row>
    <row r="197" spans="1:9" ht="12.75">
      <c r="A197" s="82"/>
      <c r="B197" s="83"/>
      <c r="C197" s="83"/>
      <c r="D197" s="78"/>
      <c r="E197" s="80"/>
      <c r="F197" s="80"/>
      <c r="G197" s="81"/>
      <c r="H197" s="80"/>
      <c r="I197" s="81"/>
    </row>
    <row r="198" spans="1:9" ht="12.75">
      <c r="A198" s="84"/>
      <c r="B198" s="83"/>
      <c r="C198" s="83"/>
      <c r="D198" s="78"/>
      <c r="E198" s="80"/>
      <c r="F198" s="80"/>
      <c r="G198" s="81"/>
      <c r="H198" s="80"/>
      <c r="I198" s="81"/>
    </row>
    <row r="199" spans="1:9" ht="12.75">
      <c r="A199" s="22" t="s">
        <v>317</v>
      </c>
      <c r="B199" s="85"/>
      <c r="C199" s="85"/>
      <c r="D199" s="86"/>
      <c r="E199" s="85"/>
      <c r="F199" s="85"/>
      <c r="G199" s="85"/>
      <c r="H199" s="80"/>
      <c r="I199" s="81"/>
    </row>
    <row r="200" spans="1:9" ht="12.75">
      <c r="A200" s="82"/>
      <c r="B200" s="83"/>
      <c r="C200" s="83"/>
      <c r="D200" s="78"/>
      <c r="E200" s="80"/>
      <c r="F200" s="80"/>
      <c r="G200" s="81"/>
      <c r="H200" s="80"/>
      <c r="I200" s="81"/>
    </row>
    <row r="201" spans="1:9" ht="12.75">
      <c r="A201" s="115"/>
      <c r="B201" s="116"/>
      <c r="C201" s="116"/>
      <c r="D201" s="117"/>
      <c r="E201" s="118"/>
      <c r="F201" s="118"/>
      <c r="G201" s="119"/>
      <c r="H201" s="118"/>
      <c r="I201" s="119"/>
    </row>
    <row r="202" spans="1:9" ht="12.75">
      <c r="A202" s="88"/>
      <c r="B202" s="89"/>
      <c r="C202" s="89"/>
      <c r="D202" s="90" t="s">
        <v>5</v>
      </c>
      <c r="E202" s="89" t="s">
        <v>6</v>
      </c>
      <c r="F202" s="89" t="s">
        <v>265</v>
      </c>
      <c r="G202" s="89" t="s">
        <v>8</v>
      </c>
      <c r="H202" s="89" t="s">
        <v>266</v>
      </c>
      <c r="I202" s="89" t="s">
        <v>265</v>
      </c>
    </row>
    <row r="203" spans="1:9" ht="12.75">
      <c r="A203" s="92" t="s">
        <v>9</v>
      </c>
      <c r="B203" s="93" t="s">
        <v>10</v>
      </c>
      <c r="C203" s="93" t="s">
        <v>11</v>
      </c>
      <c r="D203" s="94" t="s">
        <v>12</v>
      </c>
      <c r="E203" s="93" t="s">
        <v>13</v>
      </c>
      <c r="F203" s="93" t="s">
        <v>14</v>
      </c>
      <c r="G203" s="93" t="s">
        <v>15</v>
      </c>
      <c r="H203" s="93" t="s">
        <v>267</v>
      </c>
      <c r="I203" s="93" t="s">
        <v>14</v>
      </c>
    </row>
    <row r="204" spans="1:9" ht="12.75">
      <c r="A204" s="96"/>
      <c r="B204" s="97"/>
      <c r="C204" s="97"/>
      <c r="D204" s="98" t="s">
        <v>16</v>
      </c>
      <c r="E204" s="97">
        <v>2007</v>
      </c>
      <c r="F204" s="97">
        <v>2006</v>
      </c>
      <c r="G204" s="97">
        <v>2007</v>
      </c>
      <c r="H204" s="97"/>
      <c r="I204" s="97">
        <v>2007</v>
      </c>
    </row>
    <row r="205" spans="1:9" ht="12.75">
      <c r="A205" s="122" t="s">
        <v>584</v>
      </c>
      <c r="B205" s="102" t="s">
        <v>585</v>
      </c>
      <c r="C205" s="230" t="s">
        <v>239</v>
      </c>
      <c r="D205" s="103"/>
      <c r="E205" s="103"/>
      <c r="F205" s="105"/>
      <c r="G205" s="103"/>
      <c r="H205" s="104"/>
      <c r="I205" s="106"/>
    </row>
    <row r="206" spans="1:9" ht="12.75">
      <c r="A206" s="122"/>
      <c r="B206" s="102"/>
      <c r="C206" s="102" t="s">
        <v>185</v>
      </c>
      <c r="D206" s="103"/>
      <c r="E206" s="103"/>
      <c r="F206" s="105"/>
      <c r="G206" s="103"/>
      <c r="H206" s="104"/>
      <c r="I206" s="106"/>
    </row>
    <row r="207" spans="1:9" ht="12.75">
      <c r="A207" s="122"/>
      <c r="B207" s="102"/>
      <c r="C207" s="102" t="s">
        <v>557</v>
      </c>
      <c r="D207" s="103"/>
      <c r="E207" s="103"/>
      <c r="F207" s="105"/>
      <c r="G207" s="103"/>
      <c r="H207" s="104"/>
      <c r="I207" s="106"/>
    </row>
    <row r="208" spans="1:9" ht="12.75">
      <c r="A208" s="122"/>
      <c r="B208" s="102"/>
      <c r="C208" s="102" t="s">
        <v>586</v>
      </c>
      <c r="D208" s="103"/>
      <c r="E208" s="103"/>
      <c r="F208" s="105"/>
      <c r="G208" s="103"/>
      <c r="H208" s="104"/>
      <c r="I208" s="106"/>
    </row>
    <row r="209" spans="1:9" ht="12.75">
      <c r="A209" s="122"/>
      <c r="B209" s="102"/>
      <c r="C209" s="102" t="s">
        <v>573</v>
      </c>
      <c r="D209" s="103"/>
      <c r="E209" s="103"/>
      <c r="F209" s="105"/>
      <c r="G209" s="103"/>
      <c r="H209" s="104"/>
      <c r="I209" s="106"/>
    </row>
    <row r="210" spans="1:9" ht="12.75">
      <c r="A210" s="122"/>
      <c r="B210" s="102"/>
      <c r="C210" s="102" t="s">
        <v>543</v>
      </c>
      <c r="D210" s="103"/>
      <c r="E210" s="103"/>
      <c r="F210" s="105"/>
      <c r="G210" s="103"/>
      <c r="H210" s="104"/>
      <c r="I210" s="106"/>
    </row>
    <row r="211" spans="1:9" ht="12.75">
      <c r="A211" s="122"/>
      <c r="B211" s="102"/>
      <c r="C211" s="102" t="s">
        <v>574</v>
      </c>
      <c r="D211" s="103">
        <v>635</v>
      </c>
      <c r="E211" s="103">
        <f>D211</f>
        <v>635</v>
      </c>
      <c r="F211" s="104">
        <v>0</v>
      </c>
      <c r="G211" s="103">
        <f>(D211*3*0.1)/12</f>
        <v>15.875</v>
      </c>
      <c r="H211" s="104">
        <v>0</v>
      </c>
      <c r="I211" s="106">
        <f>G211</f>
        <v>15.875</v>
      </c>
    </row>
    <row r="212" spans="1:9" ht="12.75">
      <c r="A212" s="122"/>
      <c r="B212" s="102"/>
      <c r="C212" s="124"/>
      <c r="D212" s="103"/>
      <c r="E212" s="126"/>
      <c r="F212" s="104"/>
      <c r="G212" s="126"/>
      <c r="H212" s="104"/>
      <c r="I212" s="106"/>
    </row>
    <row r="213" spans="1:9" ht="12.75">
      <c r="A213" s="122" t="s">
        <v>587</v>
      </c>
      <c r="B213" s="102" t="s">
        <v>588</v>
      </c>
      <c r="C213" s="230" t="s">
        <v>239</v>
      </c>
      <c r="D213" s="103"/>
      <c r="E213" s="103"/>
      <c r="F213" s="105"/>
      <c r="G213" s="103"/>
      <c r="H213" s="104"/>
      <c r="I213" s="106"/>
    </row>
    <row r="214" spans="1:9" ht="12.75">
      <c r="A214" s="122"/>
      <c r="B214" s="102"/>
      <c r="C214" s="102" t="s">
        <v>185</v>
      </c>
      <c r="D214" s="103"/>
      <c r="E214" s="103"/>
      <c r="F214" s="105"/>
      <c r="G214" s="103"/>
      <c r="H214" s="104"/>
      <c r="I214" s="106"/>
    </row>
    <row r="215" spans="1:9" ht="12.75">
      <c r="A215" s="122"/>
      <c r="B215" s="102"/>
      <c r="C215" s="102" t="s">
        <v>557</v>
      </c>
      <c r="D215" s="103"/>
      <c r="E215" s="103"/>
      <c r="F215" s="105"/>
      <c r="G215" s="103"/>
      <c r="H215" s="104"/>
      <c r="I215" s="106"/>
    </row>
    <row r="216" spans="1:9" ht="12.75">
      <c r="A216" s="122"/>
      <c r="B216" s="102"/>
      <c r="C216" s="102" t="s">
        <v>589</v>
      </c>
      <c r="D216" s="103"/>
      <c r="E216" s="103"/>
      <c r="F216" s="105"/>
      <c r="G216" s="103"/>
      <c r="H216" s="104"/>
      <c r="I216" s="106"/>
    </row>
    <row r="217" spans="1:9" ht="12.75">
      <c r="A217" s="122"/>
      <c r="B217" s="102"/>
      <c r="C217" s="102" t="s">
        <v>573</v>
      </c>
      <c r="D217" s="103"/>
      <c r="E217" s="103"/>
      <c r="F217" s="105"/>
      <c r="G217" s="103"/>
      <c r="H217" s="104"/>
      <c r="I217" s="106"/>
    </row>
    <row r="218" spans="1:9" ht="12.75">
      <c r="A218" s="122"/>
      <c r="B218" s="102"/>
      <c r="C218" s="102" t="s">
        <v>543</v>
      </c>
      <c r="D218" s="103"/>
      <c r="E218" s="103"/>
      <c r="F218" s="105"/>
      <c r="G218" s="103"/>
      <c r="H218" s="104"/>
      <c r="I218" s="106"/>
    </row>
    <row r="219" spans="1:9" ht="12.75">
      <c r="A219" s="122"/>
      <c r="B219" s="102"/>
      <c r="C219" s="102" t="s">
        <v>574</v>
      </c>
      <c r="D219" s="103">
        <v>635</v>
      </c>
      <c r="E219" s="103">
        <f>D219</f>
        <v>635</v>
      </c>
      <c r="F219" s="104">
        <v>0</v>
      </c>
      <c r="G219" s="103">
        <f>(D219*3*0.1)/12</f>
        <v>15.875</v>
      </c>
      <c r="H219" s="104">
        <v>0</v>
      </c>
      <c r="I219" s="106">
        <f>G219</f>
        <v>15.875</v>
      </c>
    </row>
    <row r="220" spans="1:9" ht="12.75">
      <c r="A220" s="122"/>
      <c r="B220" s="102"/>
      <c r="C220" s="102"/>
      <c r="D220" s="126"/>
      <c r="E220" s="126"/>
      <c r="F220" s="104"/>
      <c r="G220" s="126"/>
      <c r="H220" s="104"/>
      <c r="I220" s="106"/>
    </row>
    <row r="221" spans="1:9" ht="12.75">
      <c r="A221" s="122" t="s">
        <v>590</v>
      </c>
      <c r="B221" s="102" t="s">
        <v>591</v>
      </c>
      <c r="C221" s="230" t="s">
        <v>239</v>
      </c>
      <c r="D221" s="103"/>
      <c r="E221" s="103"/>
      <c r="F221" s="105"/>
      <c r="G221" s="103"/>
      <c r="H221" s="104"/>
      <c r="I221" s="106"/>
    </row>
    <row r="222" spans="1:9" ht="12.75">
      <c r="A222" s="122"/>
      <c r="B222" s="102"/>
      <c r="C222" s="102" t="s">
        <v>185</v>
      </c>
      <c r="D222" s="103"/>
      <c r="E222" s="103"/>
      <c r="F222" s="105"/>
      <c r="G222" s="103"/>
      <c r="H222" s="104"/>
      <c r="I222" s="106"/>
    </row>
    <row r="223" spans="1:9" ht="12.75">
      <c r="A223" s="122"/>
      <c r="B223" s="102"/>
      <c r="C223" s="102" t="s">
        <v>557</v>
      </c>
      <c r="D223" s="103"/>
      <c r="E223" s="103"/>
      <c r="F223" s="105"/>
      <c r="G223" s="103"/>
      <c r="H223" s="104"/>
      <c r="I223" s="106"/>
    </row>
    <row r="224" spans="1:9" ht="12.75">
      <c r="A224" s="122"/>
      <c r="B224" s="102"/>
      <c r="C224" s="102" t="s">
        <v>592</v>
      </c>
      <c r="D224" s="103"/>
      <c r="E224" s="103"/>
      <c r="F224" s="105"/>
      <c r="G224" s="103"/>
      <c r="H224" s="104"/>
      <c r="I224" s="106"/>
    </row>
    <row r="225" spans="1:9" ht="12.75">
      <c r="A225" s="122"/>
      <c r="B225" s="102"/>
      <c r="C225" s="102" t="s">
        <v>573</v>
      </c>
      <c r="D225" s="103"/>
      <c r="E225" s="103"/>
      <c r="F225" s="105"/>
      <c r="G225" s="103"/>
      <c r="H225" s="104"/>
      <c r="I225" s="106"/>
    </row>
    <row r="226" spans="1:9" ht="12.75">
      <c r="A226" s="122"/>
      <c r="B226" s="102"/>
      <c r="C226" s="102" t="s">
        <v>543</v>
      </c>
      <c r="D226" s="103"/>
      <c r="E226" s="103"/>
      <c r="F226" s="105"/>
      <c r="G226" s="103"/>
      <c r="H226" s="104"/>
      <c r="I226" s="106"/>
    </row>
    <row r="227" spans="1:9" ht="12.75">
      <c r="A227" s="122"/>
      <c r="B227" s="102"/>
      <c r="C227" s="102" t="s">
        <v>574</v>
      </c>
      <c r="D227" s="103">
        <v>635</v>
      </c>
      <c r="E227" s="103">
        <f>D227</f>
        <v>635</v>
      </c>
      <c r="F227" s="104">
        <v>0</v>
      </c>
      <c r="G227" s="103">
        <f>(D227*3*0.1)/12</f>
        <v>15.875</v>
      </c>
      <c r="H227" s="104">
        <v>0</v>
      </c>
      <c r="I227" s="106">
        <f>G227</f>
        <v>15.875</v>
      </c>
    </row>
    <row r="228" spans="1:9" ht="12.75">
      <c r="A228" s="122"/>
      <c r="B228" s="102"/>
      <c r="C228" s="124"/>
      <c r="D228" s="124"/>
      <c r="E228" s="126"/>
      <c r="F228" s="104"/>
      <c r="G228" s="126"/>
      <c r="H228" s="104"/>
      <c r="I228" s="106"/>
    </row>
    <row r="229" spans="1:9" ht="12.75">
      <c r="A229" s="122" t="s">
        <v>593</v>
      </c>
      <c r="B229" s="102" t="s">
        <v>594</v>
      </c>
      <c r="C229" s="230" t="s">
        <v>239</v>
      </c>
      <c r="D229" s="103"/>
      <c r="E229" s="103"/>
      <c r="F229" s="105"/>
      <c r="G229" s="103"/>
      <c r="H229" s="104"/>
      <c r="I229" s="106"/>
    </row>
    <row r="230" spans="1:9" ht="12.75">
      <c r="A230" s="122"/>
      <c r="B230" s="102"/>
      <c r="C230" s="102" t="s">
        <v>185</v>
      </c>
      <c r="D230" s="103"/>
      <c r="E230" s="103"/>
      <c r="F230" s="105"/>
      <c r="G230" s="103"/>
      <c r="H230" s="104"/>
      <c r="I230" s="106"/>
    </row>
    <row r="231" spans="1:9" ht="12.75">
      <c r="A231" s="122"/>
      <c r="B231" s="102"/>
      <c r="C231" s="102" t="s">
        <v>557</v>
      </c>
      <c r="D231" s="103"/>
      <c r="E231" s="103"/>
      <c r="F231" s="105"/>
      <c r="G231" s="103"/>
      <c r="H231" s="104"/>
      <c r="I231" s="106"/>
    </row>
    <row r="232" spans="1:9" ht="12.75">
      <c r="A232" s="122"/>
      <c r="B232" s="102"/>
      <c r="C232" s="102" t="s">
        <v>595</v>
      </c>
      <c r="D232" s="103"/>
      <c r="E232" s="103"/>
      <c r="F232" s="105"/>
      <c r="G232" s="103"/>
      <c r="H232" s="104"/>
      <c r="I232" s="106"/>
    </row>
    <row r="233" spans="1:9" ht="12.75">
      <c r="A233" s="122"/>
      <c r="B233" s="102"/>
      <c r="C233" s="102" t="s">
        <v>573</v>
      </c>
      <c r="D233" s="103"/>
      <c r="E233" s="103"/>
      <c r="F233" s="105"/>
      <c r="G233" s="103"/>
      <c r="H233" s="104"/>
      <c r="I233" s="106"/>
    </row>
    <row r="234" spans="1:9" ht="12.75">
      <c r="A234" s="122"/>
      <c r="B234" s="102"/>
      <c r="C234" s="102" t="s">
        <v>543</v>
      </c>
      <c r="D234" s="103"/>
      <c r="E234" s="103"/>
      <c r="F234" s="105"/>
      <c r="G234" s="103"/>
      <c r="H234" s="104"/>
      <c r="I234" s="106"/>
    </row>
    <row r="235" spans="1:9" ht="12.75">
      <c r="A235" s="122"/>
      <c r="B235" s="102"/>
      <c r="C235" s="102" t="s">
        <v>574</v>
      </c>
      <c r="D235" s="103">
        <v>635</v>
      </c>
      <c r="E235" s="103">
        <f>D235</f>
        <v>635</v>
      </c>
      <c r="F235" s="104">
        <v>0</v>
      </c>
      <c r="G235" s="103">
        <f>(D235*3*0.1)/12</f>
        <v>15.875</v>
      </c>
      <c r="H235" s="104">
        <v>0</v>
      </c>
      <c r="I235" s="106">
        <f>G235</f>
        <v>15.875</v>
      </c>
    </row>
    <row r="236" spans="1:9" ht="12.75">
      <c r="A236" s="122"/>
      <c r="B236" s="102"/>
      <c r="C236" s="124"/>
      <c r="D236" s="103"/>
      <c r="E236" s="126"/>
      <c r="F236" s="104"/>
      <c r="G236" s="126"/>
      <c r="H236" s="104"/>
      <c r="I236" s="106"/>
    </row>
    <row r="237" spans="1:9" ht="12.75">
      <c r="A237" s="122" t="s">
        <v>596</v>
      </c>
      <c r="B237" s="102" t="s">
        <v>597</v>
      </c>
      <c r="C237" s="230" t="s">
        <v>239</v>
      </c>
      <c r="D237" s="103"/>
      <c r="E237" s="103"/>
      <c r="F237" s="105"/>
      <c r="G237" s="103"/>
      <c r="H237" s="104"/>
      <c r="I237" s="106"/>
    </row>
    <row r="238" spans="1:9" ht="12.75">
      <c r="A238" s="122"/>
      <c r="B238" s="102"/>
      <c r="C238" s="102" t="s">
        <v>185</v>
      </c>
      <c r="D238" s="103"/>
      <c r="E238" s="103"/>
      <c r="F238" s="105"/>
      <c r="G238" s="103"/>
      <c r="H238" s="104"/>
      <c r="I238" s="106"/>
    </row>
    <row r="239" spans="1:9" ht="12.75">
      <c r="A239" s="122"/>
      <c r="B239" s="102"/>
      <c r="C239" s="102" t="s">
        <v>557</v>
      </c>
      <c r="D239" s="103"/>
      <c r="E239" s="103"/>
      <c r="F239" s="105"/>
      <c r="G239" s="103"/>
      <c r="H239" s="104"/>
      <c r="I239" s="106"/>
    </row>
    <row r="240" spans="1:9" ht="12.75">
      <c r="A240" s="122"/>
      <c r="B240" s="102"/>
      <c r="C240" s="102" t="s">
        <v>598</v>
      </c>
      <c r="D240" s="103"/>
      <c r="E240" s="103"/>
      <c r="F240" s="105"/>
      <c r="G240" s="103"/>
      <c r="H240" s="104"/>
      <c r="I240" s="106"/>
    </row>
    <row r="241" spans="1:9" ht="12.75">
      <c r="A241" s="122"/>
      <c r="B241" s="102"/>
      <c r="C241" s="102" t="s">
        <v>573</v>
      </c>
      <c r="D241" s="103"/>
      <c r="E241" s="103"/>
      <c r="F241" s="105"/>
      <c r="G241" s="103"/>
      <c r="H241" s="104"/>
      <c r="I241" s="106"/>
    </row>
    <row r="242" spans="1:9" ht="12.75">
      <c r="A242" s="122"/>
      <c r="B242" s="102"/>
      <c r="C242" s="102" t="s">
        <v>543</v>
      </c>
      <c r="D242" s="103"/>
      <c r="E242" s="103"/>
      <c r="F242" s="105"/>
      <c r="G242" s="103"/>
      <c r="H242" s="104"/>
      <c r="I242" s="106"/>
    </row>
    <row r="243" spans="1:9" ht="12.75">
      <c r="A243" s="122"/>
      <c r="B243" s="102"/>
      <c r="C243" s="102" t="s">
        <v>574</v>
      </c>
      <c r="D243" s="103">
        <v>635</v>
      </c>
      <c r="E243" s="103">
        <f>D243</f>
        <v>635</v>
      </c>
      <c r="F243" s="104">
        <v>0</v>
      </c>
      <c r="G243" s="103">
        <f>(D243*3*0.1)/12</f>
        <v>15.875</v>
      </c>
      <c r="H243" s="104">
        <v>0</v>
      </c>
      <c r="I243" s="106">
        <f>G243</f>
        <v>15.875</v>
      </c>
    </row>
    <row r="244" spans="1:9" ht="12.75">
      <c r="A244" s="122"/>
      <c r="B244" s="102"/>
      <c r="C244" s="124"/>
      <c r="D244" s="103"/>
      <c r="E244" s="126"/>
      <c r="F244" s="104"/>
      <c r="G244" s="126"/>
      <c r="H244" s="104"/>
      <c r="I244" s="106"/>
    </row>
    <row r="245" spans="1:9" ht="12.75">
      <c r="A245" s="122"/>
      <c r="B245" s="102"/>
      <c r="C245" s="230"/>
      <c r="D245" s="124"/>
      <c r="E245" s="126"/>
      <c r="F245" s="104"/>
      <c r="G245" s="126"/>
      <c r="H245" s="104"/>
      <c r="I245" s="106"/>
    </row>
    <row r="246" spans="1:9" ht="12.75">
      <c r="A246" s="122"/>
      <c r="B246" s="102"/>
      <c r="C246" s="102"/>
      <c r="D246" s="124"/>
      <c r="E246" s="126"/>
      <c r="F246" s="104"/>
      <c r="G246" s="126"/>
      <c r="H246" s="104"/>
      <c r="I246" s="106"/>
    </row>
    <row r="247" spans="1:9" ht="12.75">
      <c r="A247" s="122"/>
      <c r="B247" s="102"/>
      <c r="C247" s="102"/>
      <c r="D247" s="124"/>
      <c r="E247" s="126"/>
      <c r="F247" s="104"/>
      <c r="G247" s="126"/>
      <c r="H247" s="104"/>
      <c r="I247" s="106"/>
    </row>
    <row r="248" spans="1:9" ht="12.75">
      <c r="A248" s="122"/>
      <c r="B248" s="102"/>
      <c r="C248" s="102"/>
      <c r="D248" s="124"/>
      <c r="E248" s="126"/>
      <c r="F248" s="104"/>
      <c r="G248" s="126"/>
      <c r="H248" s="104"/>
      <c r="I248" s="106"/>
    </row>
    <row r="249" spans="1:9" ht="12.75">
      <c r="A249" s="122"/>
      <c r="B249" s="102"/>
      <c r="C249" s="102"/>
      <c r="D249" s="124"/>
      <c r="E249" s="126"/>
      <c r="F249" s="104"/>
      <c r="G249" s="126"/>
      <c r="H249" s="104"/>
      <c r="I249" s="106"/>
    </row>
    <row r="250" spans="1:9" ht="12.75">
      <c r="A250" s="122"/>
      <c r="B250" s="102"/>
      <c r="C250" s="102"/>
      <c r="D250" s="124"/>
      <c r="E250" s="126"/>
      <c r="F250" s="104"/>
      <c r="G250" s="126"/>
      <c r="H250" s="104"/>
      <c r="I250" s="106"/>
    </row>
    <row r="251" spans="1:9" ht="12.75">
      <c r="A251" s="128"/>
      <c r="B251" s="114"/>
      <c r="C251" s="114"/>
      <c r="D251" s="110"/>
      <c r="E251" s="110"/>
      <c r="F251" s="130"/>
      <c r="G251" s="110"/>
      <c r="H251" s="130"/>
      <c r="I251" s="131"/>
    </row>
    <row r="252" spans="1:9" ht="12.75">
      <c r="A252" s="132"/>
      <c r="B252" s="133"/>
      <c r="C252" s="133"/>
      <c r="D252" s="134"/>
      <c r="E252" s="134"/>
      <c r="F252" s="135"/>
      <c r="G252" s="136"/>
      <c r="H252" s="136"/>
      <c r="I252" s="136"/>
    </row>
    <row r="253" spans="1:9" ht="12.75">
      <c r="A253" s="82"/>
      <c r="B253" s="83"/>
      <c r="C253" s="237"/>
      <c r="D253" s="113"/>
      <c r="E253" s="113"/>
      <c r="F253" s="113"/>
      <c r="G253" s="113"/>
      <c r="H253" s="113"/>
      <c r="I253" s="113"/>
    </row>
    <row r="254" spans="1:9" ht="12.75">
      <c r="A254" s="232"/>
      <c r="B254" s="233"/>
      <c r="C254" s="233"/>
      <c r="D254" s="234"/>
      <c r="E254" s="234"/>
      <c r="F254" s="235"/>
      <c r="G254" s="236"/>
      <c r="H254" s="236"/>
      <c r="I254" s="236"/>
    </row>
    <row r="255" spans="1:9" ht="12.75">
      <c r="A255" s="232"/>
      <c r="B255" s="233"/>
      <c r="C255" s="233"/>
      <c r="D255" s="234"/>
      <c r="E255" s="234"/>
      <c r="F255" s="235"/>
      <c r="G255" s="236"/>
      <c r="H255" s="236"/>
      <c r="I255" s="236"/>
    </row>
    <row r="256" spans="1:9" ht="12.75">
      <c r="A256" s="82"/>
      <c r="B256" s="83"/>
      <c r="C256" s="83"/>
      <c r="D256" s="78"/>
      <c r="E256" s="78"/>
      <c r="F256" s="80"/>
      <c r="G256" s="81"/>
      <c r="H256" s="81"/>
      <c r="I256" s="81"/>
    </row>
    <row r="257" spans="1:9" ht="12.75">
      <c r="A257" s="76" t="s">
        <v>0</v>
      </c>
      <c r="B257" s="77"/>
      <c r="C257" s="77"/>
      <c r="D257" s="112"/>
      <c r="E257" s="112"/>
      <c r="F257" s="79" t="s">
        <v>1</v>
      </c>
      <c r="G257" s="79"/>
      <c r="H257" s="79"/>
      <c r="I257" s="79"/>
    </row>
    <row r="258" spans="1:9" ht="12.75">
      <c r="A258" s="76" t="s">
        <v>2</v>
      </c>
      <c r="B258" s="77"/>
      <c r="C258" s="77"/>
      <c r="D258" s="112"/>
      <c r="E258" s="112"/>
      <c r="F258" s="79" t="s">
        <v>3</v>
      </c>
      <c r="G258" s="79"/>
      <c r="H258" s="79"/>
      <c r="I258" s="79"/>
    </row>
    <row r="259" spans="1:9" ht="12.75">
      <c r="A259" s="76" t="s">
        <v>4</v>
      </c>
      <c r="B259" s="77"/>
      <c r="C259" s="77"/>
      <c r="D259" s="78"/>
      <c r="E259" s="80"/>
      <c r="F259" s="80"/>
      <c r="G259" s="81"/>
      <c r="H259" s="80"/>
      <c r="I259" s="81"/>
    </row>
    <row r="260" spans="1:9" ht="20.25">
      <c r="A260" s="211" t="s">
        <v>481</v>
      </c>
      <c r="B260" s="211"/>
      <c r="C260" s="211"/>
      <c r="D260" s="211"/>
      <c r="E260" s="211"/>
      <c r="F260" s="211"/>
      <c r="G260" s="211"/>
      <c r="H260" s="211"/>
      <c r="I260" s="211"/>
    </row>
    <row r="261" spans="1:9" ht="12.75">
      <c r="A261" s="82"/>
      <c r="B261" s="83"/>
      <c r="C261" s="83"/>
      <c r="D261" s="78"/>
      <c r="E261" s="80"/>
      <c r="F261" s="80"/>
      <c r="G261" s="81"/>
      <c r="H261" s="80"/>
      <c r="I261" s="81"/>
    </row>
    <row r="262" spans="1:9" ht="12.75">
      <c r="A262" s="84"/>
      <c r="B262" s="83"/>
      <c r="C262" s="83"/>
      <c r="D262" s="78"/>
      <c r="E262" s="80"/>
      <c r="F262" s="80"/>
      <c r="G262" s="81"/>
      <c r="H262" s="80"/>
      <c r="I262" s="81"/>
    </row>
    <row r="263" spans="1:9" ht="12.75">
      <c r="A263" s="22" t="s">
        <v>317</v>
      </c>
      <c r="B263" s="85"/>
      <c r="C263" s="85"/>
      <c r="D263" s="86"/>
      <c r="E263" s="85"/>
      <c r="F263" s="85"/>
      <c r="G263" s="85"/>
      <c r="H263" s="80"/>
      <c r="I263" s="81"/>
    </row>
    <row r="264" spans="1:9" ht="12.75">
      <c r="A264" s="82"/>
      <c r="B264" s="83"/>
      <c r="C264" s="83"/>
      <c r="D264" s="78"/>
      <c r="E264" s="80"/>
      <c r="F264" s="80"/>
      <c r="G264" s="81"/>
      <c r="H264" s="80"/>
      <c r="I264" s="81"/>
    </row>
    <row r="265" spans="1:9" ht="12.75">
      <c r="A265" s="115"/>
      <c r="B265" s="116"/>
      <c r="C265" s="116"/>
      <c r="D265" s="117"/>
      <c r="E265" s="118"/>
      <c r="F265" s="118"/>
      <c r="G265" s="119"/>
      <c r="H265" s="118"/>
      <c r="I265" s="119"/>
    </row>
    <row r="266" spans="1:9" ht="12.75">
      <c r="A266" s="88"/>
      <c r="B266" s="89"/>
      <c r="C266" s="89"/>
      <c r="D266" s="90" t="s">
        <v>5</v>
      </c>
      <c r="E266" s="89" t="s">
        <v>6</v>
      </c>
      <c r="F266" s="89" t="s">
        <v>265</v>
      </c>
      <c r="G266" s="89" t="s">
        <v>8</v>
      </c>
      <c r="H266" s="89" t="s">
        <v>266</v>
      </c>
      <c r="I266" s="89" t="s">
        <v>265</v>
      </c>
    </row>
    <row r="267" spans="1:9" ht="12.75">
      <c r="A267" s="92" t="s">
        <v>9</v>
      </c>
      <c r="B267" s="93" t="s">
        <v>10</v>
      </c>
      <c r="C267" s="93" t="s">
        <v>11</v>
      </c>
      <c r="D267" s="94" t="s">
        <v>12</v>
      </c>
      <c r="E267" s="93" t="s">
        <v>13</v>
      </c>
      <c r="F267" s="93" t="s">
        <v>14</v>
      </c>
      <c r="G267" s="93" t="s">
        <v>15</v>
      </c>
      <c r="H267" s="93" t="s">
        <v>267</v>
      </c>
      <c r="I267" s="93" t="s">
        <v>14</v>
      </c>
    </row>
    <row r="268" spans="1:9" ht="12.75">
      <c r="A268" s="96"/>
      <c r="B268" s="97"/>
      <c r="C268" s="97"/>
      <c r="D268" s="98" t="s">
        <v>16</v>
      </c>
      <c r="E268" s="97">
        <v>2007</v>
      </c>
      <c r="F268" s="97">
        <v>2006</v>
      </c>
      <c r="G268" s="97">
        <v>2007</v>
      </c>
      <c r="H268" s="97"/>
      <c r="I268" s="97">
        <v>2007</v>
      </c>
    </row>
    <row r="269" spans="1:9" ht="12.75">
      <c r="A269" s="122" t="s">
        <v>599</v>
      </c>
      <c r="B269" s="228" t="s">
        <v>600</v>
      </c>
      <c r="C269" s="230" t="s">
        <v>239</v>
      </c>
      <c r="D269" s="103"/>
      <c r="E269" s="103"/>
      <c r="F269" s="105"/>
      <c r="G269" s="103"/>
      <c r="H269" s="104"/>
      <c r="I269" s="106"/>
    </row>
    <row r="270" spans="1:9" ht="12.75">
      <c r="A270" s="122"/>
      <c r="B270" s="102"/>
      <c r="C270" s="102" t="s">
        <v>185</v>
      </c>
      <c r="D270" s="103"/>
      <c r="E270" s="103"/>
      <c r="F270" s="105"/>
      <c r="G270" s="103"/>
      <c r="H270" s="104"/>
      <c r="I270" s="106"/>
    </row>
    <row r="271" spans="1:9" ht="12.75">
      <c r="A271" s="122"/>
      <c r="B271" s="102"/>
      <c r="C271" s="102" t="s">
        <v>557</v>
      </c>
      <c r="D271" s="103"/>
      <c r="E271" s="103"/>
      <c r="F271" s="105"/>
      <c r="G271" s="103"/>
      <c r="H271" s="104"/>
      <c r="I271" s="106"/>
    </row>
    <row r="272" spans="1:9" ht="12.75">
      <c r="A272" s="122"/>
      <c r="B272" s="102"/>
      <c r="C272" s="102" t="s">
        <v>601</v>
      </c>
      <c r="D272" s="103"/>
      <c r="E272" s="103"/>
      <c r="F272" s="105"/>
      <c r="G272" s="103"/>
      <c r="H272" s="104"/>
      <c r="I272" s="106"/>
    </row>
    <row r="273" spans="1:9" ht="12.75">
      <c r="A273" s="122"/>
      <c r="B273" s="102"/>
      <c r="C273" s="102" t="s">
        <v>573</v>
      </c>
      <c r="D273" s="103"/>
      <c r="E273" s="103"/>
      <c r="F273" s="105"/>
      <c r="G273" s="103"/>
      <c r="H273" s="104"/>
      <c r="I273" s="106"/>
    </row>
    <row r="274" spans="1:9" ht="12.75">
      <c r="A274" s="122"/>
      <c r="B274" s="102"/>
      <c r="C274" s="102" t="s">
        <v>543</v>
      </c>
      <c r="D274" s="103"/>
      <c r="E274" s="103"/>
      <c r="F274" s="105"/>
      <c r="G274" s="103"/>
      <c r="H274" s="104"/>
      <c r="I274" s="106"/>
    </row>
    <row r="275" spans="1:9" ht="12.75">
      <c r="A275" s="122"/>
      <c r="B275" s="102"/>
      <c r="C275" s="102" t="s">
        <v>574</v>
      </c>
      <c r="D275" s="103">
        <v>635</v>
      </c>
      <c r="E275" s="103">
        <f>D275</f>
        <v>635</v>
      </c>
      <c r="F275" s="104">
        <v>0</v>
      </c>
      <c r="G275" s="103">
        <f>(D275*3*0.1)/12</f>
        <v>15.875</v>
      </c>
      <c r="H275" s="104">
        <v>0</v>
      </c>
      <c r="I275" s="106">
        <f>G275</f>
        <v>15.875</v>
      </c>
    </row>
    <row r="276" spans="1:9" ht="12.75">
      <c r="A276" s="122"/>
      <c r="B276" s="102"/>
      <c r="C276" s="124"/>
      <c r="D276" s="103"/>
      <c r="E276" s="126"/>
      <c r="F276" s="104"/>
      <c r="G276" s="126"/>
      <c r="H276" s="104"/>
      <c r="I276" s="106"/>
    </row>
    <row r="277" spans="1:9" ht="12.75">
      <c r="A277" s="122" t="s">
        <v>602</v>
      </c>
      <c r="B277" s="228" t="s">
        <v>603</v>
      </c>
      <c r="C277" s="230" t="s">
        <v>239</v>
      </c>
      <c r="D277" s="103"/>
      <c r="E277" s="103"/>
      <c r="F277" s="105"/>
      <c r="G277" s="103"/>
      <c r="H277" s="104"/>
      <c r="I277" s="106"/>
    </row>
    <row r="278" spans="1:9" ht="12.75">
      <c r="A278" s="122"/>
      <c r="B278" s="102"/>
      <c r="C278" s="102" t="s">
        <v>185</v>
      </c>
      <c r="D278" s="103"/>
      <c r="E278" s="103"/>
      <c r="F278" s="105"/>
      <c r="G278" s="103"/>
      <c r="H278" s="104"/>
      <c r="I278" s="106"/>
    </row>
    <row r="279" spans="1:9" ht="12.75">
      <c r="A279" s="122"/>
      <c r="B279" s="102"/>
      <c r="C279" s="102" t="s">
        <v>557</v>
      </c>
      <c r="D279" s="103"/>
      <c r="E279" s="103"/>
      <c r="F279" s="105"/>
      <c r="G279" s="103"/>
      <c r="H279" s="104"/>
      <c r="I279" s="106"/>
    </row>
    <row r="280" spans="1:9" ht="12.75">
      <c r="A280" s="122"/>
      <c r="B280" s="102"/>
      <c r="C280" s="102" t="s">
        <v>604</v>
      </c>
      <c r="D280" s="103"/>
      <c r="E280" s="103"/>
      <c r="F280" s="105"/>
      <c r="G280" s="103"/>
      <c r="H280" s="104"/>
      <c r="I280" s="106"/>
    </row>
    <row r="281" spans="1:9" ht="12.75">
      <c r="A281" s="122"/>
      <c r="B281" s="102"/>
      <c r="C281" s="102" t="s">
        <v>573</v>
      </c>
      <c r="D281" s="103"/>
      <c r="E281" s="103"/>
      <c r="F281" s="105"/>
      <c r="G281" s="103"/>
      <c r="H281" s="104"/>
      <c r="I281" s="106"/>
    </row>
    <row r="282" spans="1:9" ht="12.75">
      <c r="A282" s="122"/>
      <c r="B282" s="102"/>
      <c r="C282" s="102" t="s">
        <v>543</v>
      </c>
      <c r="D282" s="103"/>
      <c r="E282" s="103"/>
      <c r="F282" s="105"/>
      <c r="G282" s="103"/>
      <c r="H282" s="104"/>
      <c r="I282" s="106"/>
    </row>
    <row r="283" spans="1:9" ht="12.75">
      <c r="A283" s="122"/>
      <c r="B283" s="102"/>
      <c r="C283" s="102" t="s">
        <v>574</v>
      </c>
      <c r="D283" s="103">
        <v>635</v>
      </c>
      <c r="E283" s="103">
        <f>D283</f>
        <v>635</v>
      </c>
      <c r="F283" s="104">
        <v>0</v>
      </c>
      <c r="G283" s="103">
        <f>(D283*3*0.1)/12</f>
        <v>15.875</v>
      </c>
      <c r="H283" s="104">
        <v>0</v>
      </c>
      <c r="I283" s="106">
        <f>G283</f>
        <v>15.875</v>
      </c>
    </row>
    <row r="284" spans="1:9" ht="12.75">
      <c r="A284" s="122"/>
      <c r="B284" s="102"/>
      <c r="C284" s="102"/>
      <c r="D284" s="126"/>
      <c r="E284" s="126"/>
      <c r="F284" s="104"/>
      <c r="G284" s="126"/>
      <c r="H284" s="104"/>
      <c r="I284" s="106"/>
    </row>
    <row r="285" spans="1:9" ht="12.75">
      <c r="A285" s="122" t="s">
        <v>605</v>
      </c>
      <c r="B285" s="228" t="s">
        <v>606</v>
      </c>
      <c r="C285" s="230" t="s">
        <v>239</v>
      </c>
      <c r="D285" s="103"/>
      <c r="E285" s="103"/>
      <c r="F285" s="105"/>
      <c r="G285" s="103"/>
      <c r="H285" s="104"/>
      <c r="I285" s="106"/>
    </row>
    <row r="286" spans="1:9" ht="12.75">
      <c r="A286" s="122"/>
      <c r="B286" s="102"/>
      <c r="C286" s="102" t="s">
        <v>185</v>
      </c>
      <c r="D286" s="103"/>
      <c r="E286" s="103"/>
      <c r="F286" s="105"/>
      <c r="G286" s="103"/>
      <c r="H286" s="104"/>
      <c r="I286" s="106"/>
    </row>
    <row r="287" spans="1:9" ht="12.75">
      <c r="A287" s="122"/>
      <c r="B287" s="102"/>
      <c r="C287" s="102" t="s">
        <v>557</v>
      </c>
      <c r="D287" s="103"/>
      <c r="E287" s="103"/>
      <c r="F287" s="105"/>
      <c r="G287" s="103"/>
      <c r="H287" s="104"/>
      <c r="I287" s="106"/>
    </row>
    <row r="288" spans="1:9" ht="12.75">
      <c r="A288" s="122"/>
      <c r="B288" s="102"/>
      <c r="C288" s="102" t="s">
        <v>607</v>
      </c>
      <c r="D288" s="103"/>
      <c r="E288" s="103"/>
      <c r="F288" s="105"/>
      <c r="G288" s="103"/>
      <c r="H288" s="104"/>
      <c r="I288" s="106"/>
    </row>
    <row r="289" spans="1:9" ht="12.75">
      <c r="A289" s="122"/>
      <c r="B289" s="102"/>
      <c r="C289" s="102" t="s">
        <v>573</v>
      </c>
      <c r="D289" s="103"/>
      <c r="E289" s="103"/>
      <c r="F289" s="105"/>
      <c r="G289" s="103"/>
      <c r="H289" s="104"/>
      <c r="I289" s="106"/>
    </row>
    <row r="290" spans="1:9" ht="12.75">
      <c r="A290" s="122"/>
      <c r="B290" s="102"/>
      <c r="C290" s="102" t="s">
        <v>543</v>
      </c>
      <c r="D290" s="103"/>
      <c r="E290" s="103"/>
      <c r="F290" s="105"/>
      <c r="G290" s="103"/>
      <c r="H290" s="104"/>
      <c r="I290" s="106"/>
    </row>
    <row r="291" spans="1:9" ht="12.75">
      <c r="A291" s="122"/>
      <c r="B291" s="102"/>
      <c r="C291" s="102" t="s">
        <v>574</v>
      </c>
      <c r="D291" s="103">
        <v>635</v>
      </c>
      <c r="E291" s="103">
        <f>D291</f>
        <v>635</v>
      </c>
      <c r="F291" s="104">
        <v>0</v>
      </c>
      <c r="G291" s="103">
        <f>(D291*3*0.1)/12</f>
        <v>15.875</v>
      </c>
      <c r="H291" s="104">
        <v>0</v>
      </c>
      <c r="I291" s="106">
        <f>G291</f>
        <v>15.875</v>
      </c>
    </row>
    <row r="292" spans="1:9" ht="12.75">
      <c r="A292" s="122"/>
      <c r="B292" s="102"/>
      <c r="C292" s="124"/>
      <c r="D292" s="124"/>
      <c r="E292" s="126"/>
      <c r="F292" s="104"/>
      <c r="G292" s="126"/>
      <c r="H292" s="104"/>
      <c r="I292" s="106"/>
    </row>
    <row r="293" spans="1:9" ht="12.75">
      <c r="A293" s="122" t="s">
        <v>608</v>
      </c>
      <c r="B293" s="228" t="s">
        <v>609</v>
      </c>
      <c r="C293" s="230" t="s">
        <v>239</v>
      </c>
      <c r="D293" s="103"/>
      <c r="E293" s="103"/>
      <c r="F293" s="105"/>
      <c r="G293" s="103"/>
      <c r="H293" s="104"/>
      <c r="I293" s="106"/>
    </row>
    <row r="294" spans="1:9" ht="12.75">
      <c r="A294" s="122"/>
      <c r="B294" s="102"/>
      <c r="C294" s="102" t="s">
        <v>185</v>
      </c>
      <c r="D294" s="103"/>
      <c r="E294" s="103"/>
      <c r="F294" s="105"/>
      <c r="G294" s="103"/>
      <c r="H294" s="104"/>
      <c r="I294" s="106"/>
    </row>
    <row r="295" spans="1:9" ht="12.75">
      <c r="A295" s="122"/>
      <c r="B295" s="102"/>
      <c r="C295" s="102" t="s">
        <v>557</v>
      </c>
      <c r="D295" s="103"/>
      <c r="E295" s="103"/>
      <c r="F295" s="105"/>
      <c r="G295" s="103"/>
      <c r="H295" s="104"/>
      <c r="I295" s="106"/>
    </row>
    <row r="296" spans="1:9" ht="12.75">
      <c r="A296" s="122"/>
      <c r="B296" s="102"/>
      <c r="C296" s="102" t="s">
        <v>610</v>
      </c>
      <c r="D296" s="103"/>
      <c r="E296" s="103"/>
      <c r="F296" s="105"/>
      <c r="G296" s="103"/>
      <c r="H296" s="104"/>
      <c r="I296" s="106"/>
    </row>
    <row r="297" spans="1:9" ht="12.75">
      <c r="A297" s="122"/>
      <c r="B297" s="102"/>
      <c r="C297" s="102" t="s">
        <v>573</v>
      </c>
      <c r="D297" s="103"/>
      <c r="E297" s="103"/>
      <c r="F297" s="105"/>
      <c r="G297" s="103"/>
      <c r="H297" s="104"/>
      <c r="I297" s="106"/>
    </row>
    <row r="298" spans="1:9" ht="12.75">
      <c r="A298" s="122"/>
      <c r="B298" s="102"/>
      <c r="C298" s="102" t="s">
        <v>543</v>
      </c>
      <c r="D298" s="103"/>
      <c r="E298" s="103"/>
      <c r="F298" s="105"/>
      <c r="G298" s="103"/>
      <c r="H298" s="104"/>
      <c r="I298" s="106"/>
    </row>
    <row r="299" spans="1:9" ht="12.75">
      <c r="A299" s="122"/>
      <c r="B299" s="102"/>
      <c r="C299" s="102" t="s">
        <v>574</v>
      </c>
      <c r="D299" s="103">
        <v>635</v>
      </c>
      <c r="E299" s="103">
        <f>D299</f>
        <v>635</v>
      </c>
      <c r="F299" s="104">
        <v>0</v>
      </c>
      <c r="G299" s="103">
        <f>(D299*3*0.1)/12</f>
        <v>15.875</v>
      </c>
      <c r="H299" s="104">
        <v>0</v>
      </c>
      <c r="I299" s="106">
        <f>G299</f>
        <v>15.875</v>
      </c>
    </row>
    <row r="300" spans="1:9" ht="12.75">
      <c r="A300" s="122"/>
      <c r="B300" s="102"/>
      <c r="C300" s="124"/>
      <c r="D300" s="103"/>
      <c r="E300" s="126"/>
      <c r="F300" s="104"/>
      <c r="G300" s="126"/>
      <c r="H300" s="104"/>
      <c r="I300" s="106"/>
    </row>
    <row r="301" spans="1:9" ht="12.75">
      <c r="A301" s="122" t="s">
        <v>611</v>
      </c>
      <c r="B301" s="228" t="s">
        <v>612</v>
      </c>
      <c r="C301" s="230" t="s">
        <v>239</v>
      </c>
      <c r="D301" s="103"/>
      <c r="E301" s="103"/>
      <c r="F301" s="105"/>
      <c r="G301" s="103"/>
      <c r="H301" s="104"/>
      <c r="I301" s="106"/>
    </row>
    <row r="302" spans="1:9" ht="12.75">
      <c r="A302" s="122"/>
      <c r="B302" s="102"/>
      <c r="C302" s="102" t="s">
        <v>185</v>
      </c>
      <c r="D302" s="103"/>
      <c r="E302" s="103"/>
      <c r="F302" s="105"/>
      <c r="G302" s="103"/>
      <c r="H302" s="104"/>
      <c r="I302" s="106"/>
    </row>
    <row r="303" spans="1:9" ht="12.75">
      <c r="A303" s="122"/>
      <c r="B303" s="102"/>
      <c r="C303" s="102" t="s">
        <v>557</v>
      </c>
      <c r="D303" s="103"/>
      <c r="E303" s="103"/>
      <c r="F303" s="105"/>
      <c r="G303" s="103"/>
      <c r="H303" s="104"/>
      <c r="I303" s="106"/>
    </row>
    <row r="304" spans="1:9" ht="12.75">
      <c r="A304" s="122"/>
      <c r="B304" s="102"/>
      <c r="C304" s="102" t="s">
        <v>613</v>
      </c>
      <c r="D304" s="103"/>
      <c r="E304" s="103"/>
      <c r="F304" s="105"/>
      <c r="G304" s="103"/>
      <c r="H304" s="104"/>
      <c r="I304" s="106"/>
    </row>
    <row r="305" spans="1:9" ht="12.75">
      <c r="A305" s="122"/>
      <c r="B305" s="102"/>
      <c r="C305" s="102" t="s">
        <v>573</v>
      </c>
      <c r="D305" s="103"/>
      <c r="E305" s="103"/>
      <c r="F305" s="105"/>
      <c r="G305" s="103"/>
      <c r="H305" s="104"/>
      <c r="I305" s="106"/>
    </row>
    <row r="306" spans="1:9" ht="12.75">
      <c r="A306" s="122"/>
      <c r="B306" s="102"/>
      <c r="C306" s="102" t="s">
        <v>543</v>
      </c>
      <c r="D306" s="103"/>
      <c r="E306" s="103"/>
      <c r="F306" s="105"/>
      <c r="G306" s="103"/>
      <c r="H306" s="104"/>
      <c r="I306" s="106"/>
    </row>
    <row r="307" spans="1:9" ht="12.75">
      <c r="A307" s="122"/>
      <c r="B307" s="102"/>
      <c r="C307" s="102" t="s">
        <v>574</v>
      </c>
      <c r="D307" s="103">
        <v>635</v>
      </c>
      <c r="E307" s="103">
        <f>D307</f>
        <v>635</v>
      </c>
      <c r="F307" s="104">
        <v>0</v>
      </c>
      <c r="G307" s="103">
        <f>(D307*3*0.1)/12</f>
        <v>15.875</v>
      </c>
      <c r="H307" s="104">
        <v>0</v>
      </c>
      <c r="I307" s="106">
        <f>G307</f>
        <v>15.875</v>
      </c>
    </row>
    <row r="308" spans="1:9" ht="12.75">
      <c r="A308" s="122"/>
      <c r="B308" s="102"/>
      <c r="C308" s="124"/>
      <c r="D308" s="103"/>
      <c r="E308" s="126"/>
      <c r="F308" s="104"/>
      <c r="G308" s="126"/>
      <c r="H308" s="104"/>
      <c r="I308" s="106"/>
    </row>
    <row r="309" spans="1:9" ht="12.75">
      <c r="A309" s="122"/>
      <c r="B309" s="102"/>
      <c r="C309" s="230"/>
      <c r="D309" s="124"/>
      <c r="E309" s="126"/>
      <c r="F309" s="104"/>
      <c r="G309" s="126"/>
      <c r="H309" s="104"/>
      <c r="I309" s="106"/>
    </row>
    <row r="310" spans="1:9" ht="12.75">
      <c r="A310" s="122"/>
      <c r="B310" s="102"/>
      <c r="C310" s="102"/>
      <c r="D310" s="124"/>
      <c r="E310" s="126"/>
      <c r="F310" s="104"/>
      <c r="G310" s="126"/>
      <c r="H310" s="104"/>
      <c r="I310" s="106"/>
    </row>
    <row r="311" spans="1:9" ht="12.75">
      <c r="A311" s="122"/>
      <c r="B311" s="102"/>
      <c r="C311" s="102"/>
      <c r="D311" s="124"/>
      <c r="E311" s="126"/>
      <c r="F311" s="104"/>
      <c r="G311" s="126"/>
      <c r="H311" s="104"/>
      <c r="I311" s="106"/>
    </row>
    <row r="312" spans="1:9" ht="12.75">
      <c r="A312" s="122"/>
      <c r="B312" s="102"/>
      <c r="C312" s="102"/>
      <c r="D312" s="124"/>
      <c r="E312" s="126"/>
      <c r="F312" s="104"/>
      <c r="G312" s="126"/>
      <c r="H312" s="104"/>
      <c r="I312" s="106"/>
    </row>
    <row r="313" spans="1:9" ht="12.75">
      <c r="A313" s="122"/>
      <c r="B313" s="102"/>
      <c r="C313" s="102"/>
      <c r="D313" s="124"/>
      <c r="E313" s="126"/>
      <c r="F313" s="104"/>
      <c r="G313" s="126"/>
      <c r="H313" s="104"/>
      <c r="I313" s="106"/>
    </row>
    <row r="314" spans="1:9" ht="12.75">
      <c r="A314" s="122"/>
      <c r="B314" s="102"/>
      <c r="C314" s="102"/>
      <c r="D314" s="124"/>
      <c r="E314" s="126"/>
      <c r="F314" s="104"/>
      <c r="G314" s="126"/>
      <c r="H314" s="104"/>
      <c r="I314" s="106"/>
    </row>
    <row r="315" spans="1:9" ht="12.75">
      <c r="A315" s="128"/>
      <c r="B315" s="114"/>
      <c r="C315" s="114"/>
      <c r="D315" s="110"/>
      <c r="E315" s="110"/>
      <c r="F315" s="130"/>
      <c r="G315" s="110"/>
      <c r="H315" s="130"/>
      <c r="I315" s="131"/>
    </row>
    <row r="316" spans="1:9" ht="12.75">
      <c r="A316" s="132"/>
      <c r="B316" s="133"/>
      <c r="C316" s="133"/>
      <c r="D316" s="134"/>
      <c r="E316" s="134"/>
      <c r="F316" s="135"/>
      <c r="G316" s="136"/>
      <c r="H316" s="136"/>
      <c r="I316" s="136"/>
    </row>
    <row r="317" spans="1:9" ht="12.75">
      <c r="A317" s="82"/>
      <c r="B317" s="83"/>
      <c r="C317" s="237"/>
      <c r="D317" s="113"/>
      <c r="E317" s="113"/>
      <c r="F317" s="113"/>
      <c r="G317" s="113"/>
      <c r="H317" s="113"/>
      <c r="I317" s="113"/>
    </row>
    <row r="318" spans="1:9" ht="12.75">
      <c r="A318" s="232"/>
      <c r="B318" s="233"/>
      <c r="C318" s="233"/>
      <c r="D318" s="234"/>
      <c r="E318" s="234"/>
      <c r="F318" s="235"/>
      <c r="G318" s="236"/>
      <c r="H318" s="236"/>
      <c r="I318" s="236"/>
    </row>
    <row r="319" spans="1:9" ht="12.75">
      <c r="A319" s="232"/>
      <c r="B319" s="233"/>
      <c r="C319" s="233"/>
      <c r="D319" s="234"/>
      <c r="E319" s="234"/>
      <c r="F319" s="235"/>
      <c r="G319" s="236"/>
      <c r="H319" s="236"/>
      <c r="I319" s="236"/>
    </row>
    <row r="320" spans="1:9" ht="12.75">
      <c r="A320" s="82"/>
      <c r="B320" s="83"/>
      <c r="C320" s="83"/>
      <c r="D320" s="78"/>
      <c r="E320" s="78"/>
      <c r="F320" s="80"/>
      <c r="G320" s="81"/>
      <c r="H320" s="81"/>
      <c r="I320" s="81"/>
    </row>
    <row r="321" spans="1:9" ht="12.75">
      <c r="A321" s="76" t="s">
        <v>0</v>
      </c>
      <c r="B321" s="77"/>
      <c r="C321" s="77"/>
      <c r="D321" s="112"/>
      <c r="E321" s="112"/>
      <c r="F321" s="79" t="s">
        <v>1</v>
      </c>
      <c r="G321" s="79"/>
      <c r="H321" s="79"/>
      <c r="I321" s="79"/>
    </row>
    <row r="322" spans="1:9" ht="12.75">
      <c r="A322" s="76" t="s">
        <v>2</v>
      </c>
      <c r="B322" s="77"/>
      <c r="C322" s="77"/>
      <c r="D322" s="112"/>
      <c r="E322" s="112"/>
      <c r="F322" s="79" t="s">
        <v>3</v>
      </c>
      <c r="G322" s="79"/>
      <c r="H322" s="79"/>
      <c r="I322" s="79"/>
    </row>
    <row r="323" spans="1:9" ht="12.75">
      <c r="A323" s="76" t="s">
        <v>4</v>
      </c>
      <c r="B323" s="77"/>
      <c r="C323" s="77"/>
      <c r="D323" s="78"/>
      <c r="E323" s="80"/>
      <c r="F323" s="80"/>
      <c r="G323" s="81"/>
      <c r="H323" s="80"/>
      <c r="I323" s="81"/>
    </row>
    <row r="324" spans="1:9" ht="20.25">
      <c r="A324" s="211" t="s">
        <v>481</v>
      </c>
      <c r="B324" s="211"/>
      <c r="C324" s="211"/>
      <c r="D324" s="211"/>
      <c r="E324" s="211"/>
      <c r="F324" s="211"/>
      <c r="G324" s="211"/>
      <c r="H324" s="211"/>
      <c r="I324" s="211"/>
    </row>
    <row r="325" spans="1:9" ht="12.75">
      <c r="A325" s="82"/>
      <c r="B325" s="83"/>
      <c r="C325" s="83"/>
      <c r="D325" s="78"/>
      <c r="E325" s="80"/>
      <c r="F325" s="80"/>
      <c r="G325" s="81"/>
      <c r="H325" s="80"/>
      <c r="I325" s="81"/>
    </row>
    <row r="326" spans="1:9" ht="12.75">
      <c r="A326" s="84"/>
      <c r="B326" s="83"/>
      <c r="C326" s="83"/>
      <c r="D326" s="78"/>
      <c r="E326" s="80"/>
      <c r="F326" s="80"/>
      <c r="G326" s="81"/>
      <c r="H326" s="80"/>
      <c r="I326" s="81"/>
    </row>
    <row r="327" spans="1:9" ht="12.75">
      <c r="A327" s="22" t="s">
        <v>317</v>
      </c>
      <c r="B327" s="85"/>
      <c r="C327" s="85"/>
      <c r="D327" s="86"/>
      <c r="E327" s="85"/>
      <c r="F327" s="85"/>
      <c r="G327" s="85"/>
      <c r="H327" s="80"/>
      <c r="I327" s="81"/>
    </row>
    <row r="328" spans="1:9" ht="12.75">
      <c r="A328" s="82"/>
      <c r="B328" s="83"/>
      <c r="C328" s="83"/>
      <c r="D328" s="78"/>
      <c r="E328" s="80"/>
      <c r="F328" s="80"/>
      <c r="G328" s="81"/>
      <c r="H328" s="80"/>
      <c r="I328" s="81"/>
    </row>
    <row r="329" spans="1:9" ht="12.75">
      <c r="A329" s="115"/>
      <c r="B329" s="116"/>
      <c r="C329" s="116"/>
      <c r="D329" s="117"/>
      <c r="E329" s="118"/>
      <c r="F329" s="118"/>
      <c r="G329" s="119"/>
      <c r="H329" s="118"/>
      <c r="I329" s="119"/>
    </row>
    <row r="330" spans="1:9" ht="12.75">
      <c r="A330" s="88"/>
      <c r="B330" s="89"/>
      <c r="C330" s="89"/>
      <c r="D330" s="90" t="s">
        <v>5</v>
      </c>
      <c r="E330" s="89" t="s">
        <v>6</v>
      </c>
      <c r="F330" s="89" t="s">
        <v>265</v>
      </c>
      <c r="G330" s="89" t="s">
        <v>8</v>
      </c>
      <c r="H330" s="89" t="s">
        <v>266</v>
      </c>
      <c r="I330" s="89" t="s">
        <v>265</v>
      </c>
    </row>
    <row r="331" spans="1:9" ht="12.75">
      <c r="A331" s="92" t="s">
        <v>9</v>
      </c>
      <c r="B331" s="93" t="s">
        <v>10</v>
      </c>
      <c r="C331" s="93" t="s">
        <v>11</v>
      </c>
      <c r="D331" s="94" t="s">
        <v>12</v>
      </c>
      <c r="E331" s="93" t="s">
        <v>13</v>
      </c>
      <c r="F331" s="93" t="s">
        <v>14</v>
      </c>
      <c r="G331" s="93" t="s">
        <v>15</v>
      </c>
      <c r="H331" s="93" t="s">
        <v>267</v>
      </c>
      <c r="I331" s="93" t="s">
        <v>14</v>
      </c>
    </row>
    <row r="332" spans="1:9" ht="12.75">
      <c r="A332" s="96"/>
      <c r="B332" s="97"/>
      <c r="C332" s="97"/>
      <c r="D332" s="98" t="s">
        <v>16</v>
      </c>
      <c r="E332" s="97">
        <v>2007</v>
      </c>
      <c r="F332" s="97">
        <v>2006</v>
      </c>
      <c r="G332" s="97">
        <v>2007</v>
      </c>
      <c r="H332" s="97"/>
      <c r="I332" s="97">
        <v>2007</v>
      </c>
    </row>
    <row r="333" spans="1:9" ht="12.75">
      <c r="A333" s="122" t="s">
        <v>614</v>
      </c>
      <c r="B333" s="228" t="s">
        <v>615</v>
      </c>
      <c r="C333" s="230" t="s">
        <v>239</v>
      </c>
      <c r="D333" s="103"/>
      <c r="E333" s="103"/>
      <c r="F333" s="105"/>
      <c r="G333" s="103"/>
      <c r="H333" s="104"/>
      <c r="I333" s="106"/>
    </row>
    <row r="334" spans="1:9" ht="12.75">
      <c r="A334" s="122"/>
      <c r="B334" s="102"/>
      <c r="C334" s="102" t="s">
        <v>185</v>
      </c>
      <c r="D334" s="103"/>
      <c r="E334" s="103"/>
      <c r="F334" s="105"/>
      <c r="G334" s="103"/>
      <c r="H334" s="104"/>
      <c r="I334" s="106"/>
    </row>
    <row r="335" spans="1:9" ht="12.75">
      <c r="A335" s="122"/>
      <c r="B335" s="102"/>
      <c r="C335" s="102" t="s">
        <v>557</v>
      </c>
      <c r="D335" s="103"/>
      <c r="E335" s="103"/>
      <c r="F335" s="105"/>
      <c r="G335" s="103"/>
      <c r="H335" s="104"/>
      <c r="I335" s="106"/>
    </row>
    <row r="336" spans="1:9" ht="12.75">
      <c r="A336" s="122"/>
      <c r="B336" s="102"/>
      <c r="C336" s="102" t="s">
        <v>616</v>
      </c>
      <c r="D336" s="103"/>
      <c r="E336" s="103"/>
      <c r="F336" s="105"/>
      <c r="G336" s="103"/>
      <c r="H336" s="104"/>
      <c r="I336" s="106"/>
    </row>
    <row r="337" spans="1:9" ht="12.75">
      <c r="A337" s="122"/>
      <c r="B337" s="102"/>
      <c r="C337" s="102" t="s">
        <v>573</v>
      </c>
      <c r="D337" s="103"/>
      <c r="E337" s="103"/>
      <c r="F337" s="105"/>
      <c r="G337" s="103"/>
      <c r="H337" s="104"/>
      <c r="I337" s="106"/>
    </row>
    <row r="338" spans="1:9" ht="12.75">
      <c r="A338" s="122"/>
      <c r="B338" s="102"/>
      <c r="C338" s="102" t="s">
        <v>543</v>
      </c>
      <c r="D338" s="103"/>
      <c r="E338" s="103"/>
      <c r="F338" s="105"/>
      <c r="G338" s="103"/>
      <c r="H338" s="104"/>
      <c r="I338" s="106"/>
    </row>
    <row r="339" spans="1:9" ht="12.75">
      <c r="A339" s="122"/>
      <c r="B339" s="102"/>
      <c r="C339" s="102" t="s">
        <v>574</v>
      </c>
      <c r="D339" s="103">
        <v>635</v>
      </c>
      <c r="E339" s="103">
        <f>D339</f>
        <v>635</v>
      </c>
      <c r="F339" s="104">
        <v>0</v>
      </c>
      <c r="G339" s="103">
        <f>(D339*3*0.1)/12</f>
        <v>15.875</v>
      </c>
      <c r="H339" s="104">
        <v>0</v>
      </c>
      <c r="I339" s="106">
        <f>G339</f>
        <v>15.875</v>
      </c>
    </row>
    <row r="340" spans="1:9" ht="12.75">
      <c r="A340" s="122"/>
      <c r="B340" s="102"/>
      <c r="C340" s="124"/>
      <c r="D340" s="103"/>
      <c r="E340" s="126"/>
      <c r="F340" s="104"/>
      <c r="G340" s="126"/>
      <c r="H340" s="104"/>
      <c r="I340" s="106"/>
    </row>
    <row r="341" spans="1:9" ht="12.75">
      <c r="A341" s="122" t="s">
        <v>617</v>
      </c>
      <c r="B341" s="228" t="s">
        <v>618</v>
      </c>
      <c r="C341" s="230" t="s">
        <v>539</v>
      </c>
      <c r="D341" s="103"/>
      <c r="E341" s="103"/>
      <c r="F341" s="105"/>
      <c r="G341" s="103"/>
      <c r="H341" s="104"/>
      <c r="I341" s="106"/>
    </row>
    <row r="342" spans="1:9" ht="12.75">
      <c r="A342" s="122"/>
      <c r="B342" s="102"/>
      <c r="C342" s="102" t="s">
        <v>619</v>
      </c>
      <c r="D342" s="103"/>
      <c r="E342" s="103"/>
      <c r="F342" s="105"/>
      <c r="G342" s="103"/>
      <c r="H342" s="104"/>
      <c r="I342" s="106"/>
    </row>
    <row r="343" spans="1:9" ht="12.75">
      <c r="A343" s="122"/>
      <c r="B343" s="102"/>
      <c r="C343" s="102" t="s">
        <v>551</v>
      </c>
      <c r="D343" s="103"/>
      <c r="E343" s="103"/>
      <c r="F343" s="105"/>
      <c r="G343" s="103"/>
      <c r="H343" s="104"/>
      <c r="I343" s="106"/>
    </row>
    <row r="344" spans="1:9" ht="12.75">
      <c r="A344" s="122"/>
      <c r="B344" s="102"/>
      <c r="C344" s="102" t="s">
        <v>620</v>
      </c>
      <c r="D344" s="103"/>
      <c r="E344" s="103"/>
      <c r="F344" s="105"/>
      <c r="G344" s="103"/>
      <c r="H344" s="104"/>
      <c r="I344" s="106"/>
    </row>
    <row r="345" spans="1:9" ht="12.75">
      <c r="A345" s="122"/>
      <c r="B345" s="102"/>
      <c r="C345" s="102" t="s">
        <v>621</v>
      </c>
      <c r="D345" s="103"/>
      <c r="E345" s="103"/>
      <c r="F345" s="105"/>
      <c r="G345" s="103"/>
      <c r="H345" s="104"/>
      <c r="I345" s="106"/>
    </row>
    <row r="346" spans="1:9" ht="12.75">
      <c r="A346" s="122"/>
      <c r="B346" s="102"/>
      <c r="C346" s="102" t="s">
        <v>543</v>
      </c>
      <c r="D346" s="103"/>
      <c r="E346" s="103"/>
      <c r="F346" s="105"/>
      <c r="G346" s="103"/>
      <c r="H346" s="104"/>
      <c r="I346" s="106"/>
    </row>
    <row r="347" spans="1:9" ht="12.75">
      <c r="A347" s="122"/>
      <c r="B347" s="102"/>
      <c r="C347" s="102" t="s">
        <v>622</v>
      </c>
      <c r="D347" s="103">
        <v>1945</v>
      </c>
      <c r="E347" s="103">
        <f>D347</f>
        <v>1945</v>
      </c>
      <c r="F347" s="104">
        <v>0</v>
      </c>
      <c r="G347" s="103">
        <f>(D347*3*0.1)/12</f>
        <v>48.625</v>
      </c>
      <c r="H347" s="104">
        <v>0</v>
      </c>
      <c r="I347" s="106">
        <f>G347</f>
        <v>48.625</v>
      </c>
    </row>
    <row r="348" spans="1:9" ht="12.75">
      <c r="A348" s="122"/>
      <c r="B348" s="102"/>
      <c r="C348" s="102"/>
      <c r="D348" s="126"/>
      <c r="E348" s="126"/>
      <c r="F348" s="104"/>
      <c r="G348" s="126"/>
      <c r="H348" s="104"/>
      <c r="I348" s="106"/>
    </row>
    <row r="349" spans="1:9" ht="12.75">
      <c r="A349" s="122" t="s">
        <v>623</v>
      </c>
      <c r="B349" s="228" t="s">
        <v>624</v>
      </c>
      <c r="C349" s="230" t="s">
        <v>539</v>
      </c>
      <c r="D349" s="103"/>
      <c r="E349" s="103"/>
      <c r="F349" s="105"/>
      <c r="G349" s="103"/>
      <c r="H349" s="104"/>
      <c r="I349" s="106"/>
    </row>
    <row r="350" spans="1:9" ht="12.75">
      <c r="A350" s="122"/>
      <c r="B350" s="102"/>
      <c r="C350" s="102" t="s">
        <v>619</v>
      </c>
      <c r="D350" s="103"/>
      <c r="E350" s="103"/>
      <c r="F350" s="105"/>
      <c r="G350" s="103"/>
      <c r="H350" s="104"/>
      <c r="I350" s="106"/>
    </row>
    <row r="351" spans="1:9" ht="12.75">
      <c r="A351" s="122"/>
      <c r="B351" s="102"/>
      <c r="C351" s="102" t="s">
        <v>551</v>
      </c>
      <c r="D351" s="103"/>
      <c r="E351" s="103"/>
      <c r="F351" s="105"/>
      <c r="G351" s="103"/>
      <c r="H351" s="104"/>
      <c r="I351" s="106"/>
    </row>
    <row r="352" spans="1:9" ht="12.75">
      <c r="A352" s="122"/>
      <c r="B352" s="102"/>
      <c r="C352" s="102" t="s">
        <v>625</v>
      </c>
      <c r="D352" s="103"/>
      <c r="E352" s="103"/>
      <c r="F352" s="105"/>
      <c r="G352" s="103"/>
      <c r="H352" s="104"/>
      <c r="I352" s="106"/>
    </row>
    <row r="353" spans="1:9" ht="12.75">
      <c r="A353" s="122"/>
      <c r="B353" s="102"/>
      <c r="C353" s="102" t="s">
        <v>621</v>
      </c>
      <c r="D353" s="103"/>
      <c r="E353" s="103"/>
      <c r="F353" s="105"/>
      <c r="G353" s="103"/>
      <c r="H353" s="104"/>
      <c r="I353" s="106"/>
    </row>
    <row r="354" spans="1:9" ht="12.75">
      <c r="A354" s="122"/>
      <c r="B354" s="102"/>
      <c r="C354" s="102" t="s">
        <v>543</v>
      </c>
      <c r="D354" s="103"/>
      <c r="E354" s="103"/>
      <c r="F354" s="105"/>
      <c r="G354" s="103"/>
      <c r="H354" s="104"/>
      <c r="I354" s="106"/>
    </row>
    <row r="355" spans="1:9" ht="12.75">
      <c r="A355" s="122"/>
      <c r="B355" s="102"/>
      <c r="C355" s="102" t="s">
        <v>622</v>
      </c>
      <c r="D355" s="103">
        <v>1945</v>
      </c>
      <c r="E355" s="103">
        <f>D355</f>
        <v>1945</v>
      </c>
      <c r="F355" s="104">
        <v>0</v>
      </c>
      <c r="G355" s="103">
        <f>(D355*3*0.1)/12</f>
        <v>48.625</v>
      </c>
      <c r="H355" s="104">
        <v>0</v>
      </c>
      <c r="I355" s="106">
        <f>G355</f>
        <v>48.625</v>
      </c>
    </row>
    <row r="356" spans="1:9" ht="12.75">
      <c r="A356" s="122"/>
      <c r="B356" s="102"/>
      <c r="C356" s="124"/>
      <c r="D356" s="124"/>
      <c r="E356" s="126"/>
      <c r="F356" s="104"/>
      <c r="G356" s="126"/>
      <c r="H356" s="104"/>
      <c r="I356" s="106"/>
    </row>
    <row r="357" spans="1:9" ht="12.75">
      <c r="A357" s="122" t="s">
        <v>626</v>
      </c>
      <c r="B357" s="228">
        <v>740845500145</v>
      </c>
      <c r="C357" s="230" t="s">
        <v>539</v>
      </c>
      <c r="D357" s="103"/>
      <c r="E357" s="103"/>
      <c r="F357" s="105"/>
      <c r="G357" s="103"/>
      <c r="H357" s="104"/>
      <c r="I357" s="106"/>
    </row>
    <row r="358" spans="1:9" ht="12.75">
      <c r="A358" s="122"/>
      <c r="B358" s="102"/>
      <c r="C358" s="102" t="s">
        <v>619</v>
      </c>
      <c r="D358" s="103"/>
      <c r="E358" s="103"/>
      <c r="F358" s="105"/>
      <c r="G358" s="103"/>
      <c r="H358" s="104"/>
      <c r="I358" s="106"/>
    </row>
    <row r="359" spans="1:9" ht="12.75">
      <c r="A359" s="122"/>
      <c r="B359" s="102"/>
      <c r="C359" s="102" t="s">
        <v>551</v>
      </c>
      <c r="D359" s="103"/>
      <c r="E359" s="103"/>
      <c r="F359" s="105"/>
      <c r="G359" s="103"/>
      <c r="H359" s="104"/>
      <c r="I359" s="106"/>
    </row>
    <row r="360" spans="1:9" ht="12.75">
      <c r="A360" s="122"/>
      <c r="B360" s="102"/>
      <c r="C360" s="102" t="s">
        <v>627</v>
      </c>
      <c r="D360" s="103"/>
      <c r="E360" s="103"/>
      <c r="F360" s="105"/>
      <c r="G360" s="103"/>
      <c r="H360" s="104"/>
      <c r="I360" s="106"/>
    </row>
    <row r="361" spans="1:9" ht="12.75">
      <c r="A361" s="122"/>
      <c r="B361" s="102"/>
      <c r="C361" s="102" t="s">
        <v>621</v>
      </c>
      <c r="D361" s="103"/>
      <c r="E361" s="103"/>
      <c r="F361" s="105"/>
      <c r="G361" s="103"/>
      <c r="H361" s="104"/>
      <c r="I361" s="106"/>
    </row>
    <row r="362" spans="1:9" ht="12.75">
      <c r="A362" s="122"/>
      <c r="B362" s="102"/>
      <c r="C362" s="102" t="s">
        <v>543</v>
      </c>
      <c r="D362" s="103"/>
      <c r="E362" s="103"/>
      <c r="F362" s="105"/>
      <c r="G362" s="103"/>
      <c r="H362" s="104"/>
      <c r="I362" s="106"/>
    </row>
    <row r="363" spans="1:9" ht="12.75">
      <c r="A363" s="122"/>
      <c r="B363" s="102"/>
      <c r="C363" s="102" t="s">
        <v>622</v>
      </c>
      <c r="D363" s="103">
        <v>1945</v>
      </c>
      <c r="E363" s="103">
        <f>D363</f>
        <v>1945</v>
      </c>
      <c r="F363" s="104">
        <v>0</v>
      </c>
      <c r="G363" s="103">
        <f>(D363*3*0.1)/12</f>
        <v>48.625</v>
      </c>
      <c r="H363" s="104">
        <v>0</v>
      </c>
      <c r="I363" s="106">
        <f>G363</f>
        <v>48.625</v>
      </c>
    </row>
    <row r="364" spans="1:9" ht="12.75">
      <c r="A364" s="122"/>
      <c r="B364" s="102"/>
      <c r="C364" s="124"/>
      <c r="D364" s="103"/>
      <c r="E364" s="126"/>
      <c r="F364" s="104"/>
      <c r="G364" s="126"/>
      <c r="H364" s="104"/>
      <c r="I364" s="106"/>
    </row>
    <row r="365" spans="1:9" ht="12.75">
      <c r="A365" s="122" t="s">
        <v>628</v>
      </c>
      <c r="B365" s="228" t="s">
        <v>629</v>
      </c>
      <c r="C365" s="230" t="s">
        <v>539</v>
      </c>
      <c r="D365" s="103"/>
      <c r="E365" s="103"/>
      <c r="F365" s="105"/>
      <c r="G365" s="103"/>
      <c r="H365" s="104"/>
      <c r="I365" s="106"/>
    </row>
    <row r="366" spans="1:9" ht="12.75">
      <c r="A366" s="122"/>
      <c r="B366" s="102"/>
      <c r="C366" s="102" t="s">
        <v>619</v>
      </c>
      <c r="D366" s="103"/>
      <c r="E366" s="103"/>
      <c r="F366" s="105"/>
      <c r="G366" s="103"/>
      <c r="H366" s="104"/>
      <c r="I366" s="106"/>
    </row>
    <row r="367" spans="1:9" ht="12.75">
      <c r="A367" s="122"/>
      <c r="B367" s="102"/>
      <c r="C367" s="102" t="s">
        <v>540</v>
      </c>
      <c r="D367" s="103"/>
      <c r="E367" s="103"/>
      <c r="F367" s="105"/>
      <c r="G367" s="103"/>
      <c r="H367" s="104"/>
      <c r="I367" s="106"/>
    </row>
    <row r="368" spans="1:9" ht="12.75">
      <c r="A368" s="122"/>
      <c r="B368" s="102"/>
      <c r="C368" s="102" t="s">
        <v>630</v>
      </c>
      <c r="D368" s="103"/>
      <c r="E368" s="103"/>
      <c r="F368" s="105"/>
      <c r="G368" s="103"/>
      <c r="H368" s="104"/>
      <c r="I368" s="106"/>
    </row>
    <row r="369" spans="1:9" ht="12.75">
      <c r="A369" s="122"/>
      <c r="B369" s="102"/>
      <c r="C369" s="102" t="s">
        <v>631</v>
      </c>
      <c r="D369" s="103"/>
      <c r="E369" s="103"/>
      <c r="F369" s="105"/>
      <c r="G369" s="103"/>
      <c r="H369" s="104"/>
      <c r="I369" s="106"/>
    </row>
    <row r="370" spans="1:9" ht="12.75">
      <c r="A370" s="122"/>
      <c r="B370" s="102"/>
      <c r="C370" s="102" t="s">
        <v>543</v>
      </c>
      <c r="D370" s="103"/>
      <c r="E370" s="103"/>
      <c r="F370" s="105"/>
      <c r="G370" s="103"/>
      <c r="H370" s="104"/>
      <c r="I370" s="106"/>
    </row>
    <row r="371" spans="1:9" ht="12.75">
      <c r="A371" s="122"/>
      <c r="B371" s="102"/>
      <c r="C371" s="102" t="s">
        <v>632</v>
      </c>
      <c r="D371" s="103">
        <v>1400</v>
      </c>
      <c r="E371" s="103">
        <f>D371</f>
        <v>1400</v>
      </c>
      <c r="F371" s="104">
        <v>0</v>
      </c>
      <c r="G371" s="103">
        <f>(D371*3*0.1)/12</f>
        <v>35</v>
      </c>
      <c r="H371" s="104">
        <v>0</v>
      </c>
      <c r="I371" s="106">
        <f>G371</f>
        <v>35</v>
      </c>
    </row>
    <row r="372" spans="1:9" ht="12.75">
      <c r="A372" s="122"/>
      <c r="B372" s="102"/>
      <c r="C372" s="124"/>
      <c r="D372" s="103"/>
      <c r="E372" s="126"/>
      <c r="F372" s="104"/>
      <c r="G372" s="126"/>
      <c r="H372" s="104"/>
      <c r="I372" s="106"/>
    </row>
    <row r="373" spans="1:9" ht="12.75">
      <c r="A373" s="122"/>
      <c r="B373" s="102"/>
      <c r="C373" s="230"/>
      <c r="D373" s="124"/>
      <c r="E373" s="126"/>
      <c r="F373" s="104"/>
      <c r="G373" s="126"/>
      <c r="H373" s="104"/>
      <c r="I373" s="106"/>
    </row>
    <row r="374" spans="1:9" ht="12.75">
      <c r="A374" s="122"/>
      <c r="B374" s="102"/>
      <c r="C374" s="102"/>
      <c r="D374" s="124"/>
      <c r="E374" s="126"/>
      <c r="F374" s="104"/>
      <c r="G374" s="126"/>
      <c r="H374" s="104"/>
      <c r="I374" s="106"/>
    </row>
    <row r="375" spans="1:9" ht="12.75">
      <c r="A375" s="122"/>
      <c r="B375" s="102"/>
      <c r="C375" s="102"/>
      <c r="D375" s="124"/>
      <c r="E375" s="126"/>
      <c r="F375" s="104"/>
      <c r="G375" s="126"/>
      <c r="H375" s="104"/>
      <c r="I375" s="106"/>
    </row>
    <row r="376" spans="1:9" ht="12.75">
      <c r="A376" s="122"/>
      <c r="B376" s="102"/>
      <c r="C376" s="102"/>
      <c r="D376" s="124"/>
      <c r="E376" s="126"/>
      <c r="F376" s="104"/>
      <c r="G376" s="126"/>
      <c r="H376" s="104"/>
      <c r="I376" s="106"/>
    </row>
    <row r="377" spans="1:9" ht="12.75">
      <c r="A377" s="122"/>
      <c r="B377" s="102"/>
      <c r="C377" s="102"/>
      <c r="D377" s="124"/>
      <c r="E377" s="126"/>
      <c r="F377" s="104"/>
      <c r="G377" s="126"/>
      <c r="H377" s="104"/>
      <c r="I377" s="106"/>
    </row>
    <row r="378" spans="1:9" ht="12.75">
      <c r="A378" s="122"/>
      <c r="B378" s="102"/>
      <c r="C378" s="102"/>
      <c r="D378" s="124"/>
      <c r="E378" s="126"/>
      <c r="F378" s="104"/>
      <c r="G378" s="126"/>
      <c r="H378" s="104"/>
      <c r="I378" s="106"/>
    </row>
    <row r="379" spans="1:9" ht="12.75">
      <c r="A379" s="128"/>
      <c r="B379" s="114"/>
      <c r="C379" s="114"/>
      <c r="D379" s="110"/>
      <c r="E379" s="110"/>
      <c r="F379" s="130"/>
      <c r="G379" s="110"/>
      <c r="H379" s="130"/>
      <c r="I379" s="131"/>
    </row>
    <row r="380" spans="1:9" ht="12.75">
      <c r="A380" s="132"/>
      <c r="B380" s="133"/>
      <c r="C380" s="133"/>
      <c r="D380" s="134"/>
      <c r="E380" s="134"/>
      <c r="F380" s="135"/>
      <c r="G380" s="136"/>
      <c r="H380" s="136"/>
      <c r="I380" s="136"/>
    </row>
    <row r="381" spans="1:9" ht="12.75">
      <c r="A381" s="82"/>
      <c r="B381" s="83"/>
      <c r="C381" s="237"/>
      <c r="D381" s="113"/>
      <c r="E381" s="113"/>
      <c r="F381" s="113"/>
      <c r="G381" s="113"/>
      <c r="H381" s="113"/>
      <c r="I381" s="113"/>
    </row>
    <row r="382" spans="1:9" ht="12.75">
      <c r="A382" s="232"/>
      <c r="B382" s="233"/>
      <c r="C382" s="233"/>
      <c r="D382" s="234"/>
      <c r="E382" s="234"/>
      <c r="F382" s="235"/>
      <c r="G382" s="236"/>
      <c r="H382" s="236"/>
      <c r="I382" s="236"/>
    </row>
    <row r="383" spans="1:9" ht="12.75">
      <c r="A383" s="232"/>
      <c r="B383" s="233"/>
      <c r="C383" s="233"/>
      <c r="D383" s="234"/>
      <c r="E383" s="234"/>
      <c r="F383" s="235"/>
      <c r="G383" s="236"/>
      <c r="H383" s="236"/>
      <c r="I383" s="236"/>
    </row>
    <row r="384" spans="1:9" ht="12.75">
      <c r="A384" s="82"/>
      <c r="B384" s="83"/>
      <c r="C384" s="83"/>
      <c r="D384" s="78"/>
      <c r="E384" s="78"/>
      <c r="F384" s="80"/>
      <c r="G384" s="81"/>
      <c r="H384" s="81"/>
      <c r="I384" s="81"/>
    </row>
    <row r="385" spans="1:9" ht="12.75">
      <c r="A385" s="76" t="s">
        <v>0</v>
      </c>
      <c r="B385" s="77"/>
      <c r="C385" s="77"/>
      <c r="D385" s="112"/>
      <c r="E385" s="112"/>
      <c r="F385" s="79" t="s">
        <v>1</v>
      </c>
      <c r="G385" s="79"/>
      <c r="H385" s="79"/>
      <c r="I385" s="79"/>
    </row>
    <row r="386" spans="1:9" ht="12.75">
      <c r="A386" s="76" t="s">
        <v>2</v>
      </c>
      <c r="B386" s="77"/>
      <c r="C386" s="77"/>
      <c r="D386" s="112"/>
      <c r="E386" s="112"/>
      <c r="F386" s="79" t="s">
        <v>3</v>
      </c>
      <c r="G386" s="79"/>
      <c r="H386" s="79"/>
      <c r="I386" s="79"/>
    </row>
    <row r="387" spans="1:9" ht="12.75">
      <c r="A387" s="76" t="s">
        <v>4</v>
      </c>
      <c r="B387" s="77"/>
      <c r="C387" s="77"/>
      <c r="D387" s="78"/>
      <c r="E387" s="80"/>
      <c r="F387" s="80"/>
      <c r="G387" s="81"/>
      <c r="H387" s="80"/>
      <c r="I387" s="81"/>
    </row>
    <row r="388" spans="1:9" ht="20.25">
      <c r="A388" s="211" t="s">
        <v>481</v>
      </c>
      <c r="B388" s="211"/>
      <c r="C388" s="211"/>
      <c r="D388" s="211"/>
      <c r="E388" s="211"/>
      <c r="F388" s="211"/>
      <c r="G388" s="211"/>
      <c r="H388" s="211"/>
      <c r="I388" s="211"/>
    </row>
    <row r="389" spans="1:9" ht="12.75">
      <c r="A389" s="82"/>
      <c r="B389" s="83"/>
      <c r="C389" s="83"/>
      <c r="D389" s="78"/>
      <c r="E389" s="80"/>
      <c r="F389" s="80"/>
      <c r="G389" s="81"/>
      <c r="H389" s="80"/>
      <c r="I389" s="81"/>
    </row>
    <row r="390" spans="1:9" ht="12.75">
      <c r="A390" s="84"/>
      <c r="B390" s="83"/>
      <c r="C390" s="83"/>
      <c r="D390" s="78"/>
      <c r="E390" s="80"/>
      <c r="F390" s="80"/>
      <c r="G390" s="81"/>
      <c r="H390" s="80"/>
      <c r="I390" s="81"/>
    </row>
    <row r="391" spans="1:9" ht="12.75">
      <c r="A391" s="22" t="s">
        <v>317</v>
      </c>
      <c r="B391" s="85"/>
      <c r="C391" s="85"/>
      <c r="D391" s="86"/>
      <c r="E391" s="85"/>
      <c r="F391" s="85"/>
      <c r="G391" s="85"/>
      <c r="H391" s="80"/>
      <c r="I391" s="81"/>
    </row>
    <row r="392" spans="1:9" ht="12.75">
      <c r="A392" s="82"/>
      <c r="B392" s="83"/>
      <c r="C392" s="83"/>
      <c r="D392" s="78"/>
      <c r="E392" s="80"/>
      <c r="F392" s="80"/>
      <c r="G392" s="81"/>
      <c r="H392" s="80"/>
      <c r="I392" s="81"/>
    </row>
    <row r="393" spans="1:9" ht="12.75">
      <c r="A393" s="115"/>
      <c r="B393" s="116"/>
      <c r="C393" s="116"/>
      <c r="D393" s="117"/>
      <c r="E393" s="118"/>
      <c r="F393" s="118"/>
      <c r="G393" s="119"/>
      <c r="H393" s="118"/>
      <c r="I393" s="119"/>
    </row>
    <row r="394" spans="1:9" ht="12.75">
      <c r="A394" s="88"/>
      <c r="B394" s="89"/>
      <c r="C394" s="89"/>
      <c r="D394" s="90" t="s">
        <v>5</v>
      </c>
      <c r="E394" s="89" t="s">
        <v>6</v>
      </c>
      <c r="F394" s="89" t="s">
        <v>265</v>
      </c>
      <c r="G394" s="89" t="s">
        <v>8</v>
      </c>
      <c r="H394" s="89" t="s">
        <v>266</v>
      </c>
      <c r="I394" s="89" t="s">
        <v>265</v>
      </c>
    </row>
    <row r="395" spans="1:9" ht="12.75">
      <c r="A395" s="92" t="s">
        <v>9</v>
      </c>
      <c r="B395" s="93" t="s">
        <v>10</v>
      </c>
      <c r="C395" s="93" t="s">
        <v>11</v>
      </c>
      <c r="D395" s="94" t="s">
        <v>12</v>
      </c>
      <c r="E395" s="93" t="s">
        <v>13</v>
      </c>
      <c r="F395" s="93" t="s">
        <v>14</v>
      </c>
      <c r="G395" s="93" t="s">
        <v>15</v>
      </c>
      <c r="H395" s="93" t="s">
        <v>267</v>
      </c>
      <c r="I395" s="93" t="s">
        <v>14</v>
      </c>
    </row>
    <row r="396" spans="1:9" ht="12.75">
      <c r="A396" s="96"/>
      <c r="B396" s="97"/>
      <c r="C396" s="97"/>
      <c r="D396" s="98" t="s">
        <v>16</v>
      </c>
      <c r="E396" s="97">
        <v>2007</v>
      </c>
      <c r="F396" s="97">
        <v>2006</v>
      </c>
      <c r="G396" s="97">
        <v>2007</v>
      </c>
      <c r="H396" s="97"/>
      <c r="I396" s="97">
        <v>2007</v>
      </c>
    </row>
    <row r="397" spans="1:9" ht="12.75">
      <c r="A397" s="122" t="s">
        <v>633</v>
      </c>
      <c r="B397" s="102" t="s">
        <v>634</v>
      </c>
      <c r="C397" s="230" t="s">
        <v>539</v>
      </c>
      <c r="D397" s="103"/>
      <c r="E397" s="103"/>
      <c r="F397" s="105"/>
      <c r="G397" s="103"/>
      <c r="H397" s="104"/>
      <c r="I397" s="106"/>
    </row>
    <row r="398" spans="1:9" ht="12.75">
      <c r="A398" s="122"/>
      <c r="B398" s="102"/>
      <c r="C398" s="102" t="s">
        <v>619</v>
      </c>
      <c r="D398" s="103"/>
      <c r="E398" s="103"/>
      <c r="F398" s="105"/>
      <c r="G398" s="103"/>
      <c r="H398" s="104"/>
      <c r="I398" s="106"/>
    </row>
    <row r="399" spans="1:9" ht="12.75">
      <c r="A399" s="122"/>
      <c r="B399" s="102"/>
      <c r="C399" s="102" t="s">
        <v>540</v>
      </c>
      <c r="D399" s="103"/>
      <c r="E399" s="103"/>
      <c r="F399" s="105"/>
      <c r="G399" s="103"/>
      <c r="H399" s="104"/>
      <c r="I399" s="106"/>
    </row>
    <row r="400" spans="1:9" ht="12.75">
      <c r="A400" s="122"/>
      <c r="B400" s="102"/>
      <c r="C400" s="102" t="s">
        <v>635</v>
      </c>
      <c r="D400" s="103"/>
      <c r="E400" s="103"/>
      <c r="F400" s="105"/>
      <c r="G400" s="103"/>
      <c r="H400" s="104"/>
      <c r="I400" s="106"/>
    </row>
    <row r="401" spans="1:9" ht="12.75">
      <c r="A401" s="122"/>
      <c r="B401" s="102"/>
      <c r="C401" s="102" t="s">
        <v>631</v>
      </c>
      <c r="D401" s="103"/>
      <c r="E401" s="103"/>
      <c r="F401" s="105"/>
      <c r="G401" s="103"/>
      <c r="H401" s="104"/>
      <c r="I401" s="106"/>
    </row>
    <row r="402" spans="1:9" ht="12.75">
      <c r="A402" s="122"/>
      <c r="B402" s="102"/>
      <c r="C402" s="102" t="s">
        <v>543</v>
      </c>
      <c r="D402" s="103"/>
      <c r="E402" s="103"/>
      <c r="F402" s="105"/>
      <c r="G402" s="103"/>
      <c r="H402" s="104"/>
      <c r="I402" s="106"/>
    </row>
    <row r="403" spans="1:9" ht="12.75">
      <c r="A403" s="122"/>
      <c r="B403" s="102"/>
      <c r="C403" s="102" t="s">
        <v>632</v>
      </c>
      <c r="D403" s="103">
        <v>1400</v>
      </c>
      <c r="E403" s="103">
        <f>D403</f>
        <v>1400</v>
      </c>
      <c r="F403" s="104">
        <v>0</v>
      </c>
      <c r="G403" s="103">
        <f>(D403*3*0.1)/12</f>
        <v>35</v>
      </c>
      <c r="H403" s="104">
        <v>0</v>
      </c>
      <c r="I403" s="106">
        <f>G403</f>
        <v>35</v>
      </c>
    </row>
    <row r="404" spans="1:9" ht="12.75">
      <c r="A404" s="122"/>
      <c r="B404" s="102"/>
      <c r="C404" s="124"/>
      <c r="D404" s="103"/>
      <c r="E404" s="126"/>
      <c r="F404" s="104"/>
      <c r="G404" s="126"/>
      <c r="H404" s="104"/>
      <c r="I404" s="106"/>
    </row>
    <row r="405" spans="1:9" ht="12.75">
      <c r="A405" s="122" t="s">
        <v>636</v>
      </c>
      <c r="B405" s="102" t="s">
        <v>637</v>
      </c>
      <c r="C405" s="230" t="s">
        <v>539</v>
      </c>
      <c r="D405" s="103"/>
      <c r="E405" s="103"/>
      <c r="F405" s="105"/>
      <c r="G405" s="103"/>
      <c r="H405" s="104"/>
      <c r="I405" s="106"/>
    </row>
    <row r="406" spans="1:9" ht="12.75">
      <c r="A406" s="122"/>
      <c r="B406" s="102"/>
      <c r="C406" s="102" t="s">
        <v>619</v>
      </c>
      <c r="D406" s="103"/>
      <c r="E406" s="103"/>
      <c r="F406" s="105"/>
      <c r="G406" s="103"/>
      <c r="H406" s="104"/>
      <c r="I406" s="106"/>
    </row>
    <row r="407" spans="1:9" ht="12.75">
      <c r="A407" s="122"/>
      <c r="B407" s="102"/>
      <c r="C407" s="102" t="s">
        <v>540</v>
      </c>
      <c r="D407" s="103"/>
      <c r="E407" s="103"/>
      <c r="F407" s="105"/>
      <c r="G407" s="103"/>
      <c r="H407" s="104"/>
      <c r="I407" s="106"/>
    </row>
    <row r="408" spans="1:9" ht="12.75">
      <c r="A408" s="122"/>
      <c r="B408" s="102"/>
      <c r="C408" s="102" t="s">
        <v>638</v>
      </c>
      <c r="D408" s="103"/>
      <c r="E408" s="103"/>
      <c r="F408" s="105"/>
      <c r="G408" s="103"/>
      <c r="H408" s="104"/>
      <c r="I408" s="106"/>
    </row>
    <row r="409" spans="1:9" ht="12.75">
      <c r="A409" s="122"/>
      <c r="B409" s="102"/>
      <c r="C409" s="102" t="s">
        <v>631</v>
      </c>
      <c r="D409" s="103"/>
      <c r="E409" s="103"/>
      <c r="F409" s="105"/>
      <c r="G409" s="103"/>
      <c r="H409" s="104"/>
      <c r="I409" s="106"/>
    </row>
    <row r="410" spans="1:9" ht="12.75">
      <c r="A410" s="122"/>
      <c r="B410" s="102"/>
      <c r="C410" s="102" t="s">
        <v>543</v>
      </c>
      <c r="D410" s="103"/>
      <c r="E410" s="103"/>
      <c r="F410" s="105"/>
      <c r="G410" s="103"/>
      <c r="H410" s="104"/>
      <c r="I410" s="106"/>
    </row>
    <row r="411" spans="1:9" ht="12.75">
      <c r="A411" s="122"/>
      <c r="B411" s="102"/>
      <c r="C411" s="102" t="s">
        <v>632</v>
      </c>
      <c r="D411" s="103">
        <v>1400</v>
      </c>
      <c r="E411" s="103">
        <f>D411</f>
        <v>1400</v>
      </c>
      <c r="F411" s="104">
        <v>0</v>
      </c>
      <c r="G411" s="103">
        <f>(D411*3*0.1)/12</f>
        <v>35</v>
      </c>
      <c r="H411" s="104">
        <v>0</v>
      </c>
      <c r="I411" s="106">
        <f>G411</f>
        <v>35</v>
      </c>
    </row>
    <row r="412" spans="1:9" ht="12.75">
      <c r="A412" s="122"/>
      <c r="B412" s="102"/>
      <c r="C412" s="102"/>
      <c r="D412" s="126"/>
      <c r="E412" s="126"/>
      <c r="F412" s="104"/>
      <c r="G412" s="126"/>
      <c r="H412" s="104"/>
      <c r="I412" s="106"/>
    </row>
    <row r="413" spans="1:9" ht="12.75">
      <c r="A413" s="122" t="s">
        <v>639</v>
      </c>
      <c r="B413" s="102" t="s">
        <v>640</v>
      </c>
      <c r="C413" s="230" t="s">
        <v>539</v>
      </c>
      <c r="D413" s="103"/>
      <c r="E413" s="103"/>
      <c r="F413" s="105"/>
      <c r="G413" s="103"/>
      <c r="H413" s="104"/>
      <c r="I413" s="106"/>
    </row>
    <row r="414" spans="1:9" ht="12.75">
      <c r="A414" s="122"/>
      <c r="B414" s="102"/>
      <c r="C414" s="102" t="s">
        <v>619</v>
      </c>
      <c r="D414" s="103"/>
      <c r="E414" s="103"/>
      <c r="F414" s="105"/>
      <c r="G414" s="103"/>
      <c r="H414" s="104"/>
      <c r="I414" s="106"/>
    </row>
    <row r="415" spans="1:9" ht="12.75">
      <c r="A415" s="122"/>
      <c r="B415" s="102"/>
      <c r="C415" s="102" t="s">
        <v>540</v>
      </c>
      <c r="D415" s="103"/>
      <c r="E415" s="103"/>
      <c r="F415" s="105"/>
      <c r="G415" s="103"/>
      <c r="H415" s="104"/>
      <c r="I415" s="106"/>
    </row>
    <row r="416" spans="1:9" ht="12.75">
      <c r="A416" s="122"/>
      <c r="B416" s="102"/>
      <c r="C416" s="102" t="s">
        <v>641</v>
      </c>
      <c r="D416" s="103"/>
      <c r="E416" s="103"/>
      <c r="F416" s="105"/>
      <c r="G416" s="103"/>
      <c r="H416" s="104"/>
      <c r="I416" s="106"/>
    </row>
    <row r="417" spans="1:9" ht="12.75">
      <c r="A417" s="122"/>
      <c r="B417" s="102"/>
      <c r="C417" s="102" t="s">
        <v>631</v>
      </c>
      <c r="D417" s="103"/>
      <c r="E417" s="103"/>
      <c r="F417" s="105"/>
      <c r="G417" s="103"/>
      <c r="H417" s="104"/>
      <c r="I417" s="106"/>
    </row>
    <row r="418" spans="1:9" ht="12.75">
      <c r="A418" s="122"/>
      <c r="B418" s="102"/>
      <c r="C418" s="102" t="s">
        <v>543</v>
      </c>
      <c r="D418" s="103"/>
      <c r="E418" s="103"/>
      <c r="F418" s="105"/>
      <c r="G418" s="103"/>
      <c r="H418" s="104"/>
      <c r="I418" s="106"/>
    </row>
    <row r="419" spans="1:9" ht="12.75">
      <c r="A419" s="122"/>
      <c r="B419" s="102"/>
      <c r="C419" s="102" t="s">
        <v>632</v>
      </c>
      <c r="D419" s="103">
        <v>1400</v>
      </c>
      <c r="E419" s="103">
        <f>D419</f>
        <v>1400</v>
      </c>
      <c r="F419" s="104">
        <v>0</v>
      </c>
      <c r="G419" s="103">
        <f>(D419*3*0.1)/12</f>
        <v>35</v>
      </c>
      <c r="H419" s="104">
        <v>0</v>
      </c>
      <c r="I419" s="106">
        <f>G419</f>
        <v>35</v>
      </c>
    </row>
    <row r="420" spans="1:9" ht="12.75">
      <c r="A420" s="122"/>
      <c r="B420" s="102"/>
      <c r="C420" s="124"/>
      <c r="D420" s="124"/>
      <c r="E420" s="126"/>
      <c r="F420" s="104"/>
      <c r="G420" s="126"/>
      <c r="H420" s="104"/>
      <c r="I420" s="106"/>
    </row>
    <row r="421" spans="1:9" ht="12.75">
      <c r="A421" s="122" t="s">
        <v>642</v>
      </c>
      <c r="B421" s="102" t="s">
        <v>643</v>
      </c>
      <c r="C421" s="230" t="s">
        <v>539</v>
      </c>
      <c r="D421" s="103"/>
      <c r="E421" s="103"/>
      <c r="F421" s="105"/>
      <c r="G421" s="103"/>
      <c r="H421" s="104"/>
      <c r="I421" s="106"/>
    </row>
    <row r="422" spans="1:9" ht="12.75">
      <c r="A422" s="122"/>
      <c r="B422" s="102"/>
      <c r="C422" s="102" t="s">
        <v>619</v>
      </c>
      <c r="D422" s="103"/>
      <c r="E422" s="103"/>
      <c r="F422" s="105"/>
      <c r="G422" s="103"/>
      <c r="H422" s="104"/>
      <c r="I422" s="106"/>
    </row>
    <row r="423" spans="1:9" ht="12.75">
      <c r="A423" s="122"/>
      <c r="B423" s="102"/>
      <c r="C423" s="102" t="s">
        <v>540</v>
      </c>
      <c r="D423" s="103"/>
      <c r="E423" s="103"/>
      <c r="F423" s="105"/>
      <c r="G423" s="103"/>
      <c r="H423" s="104"/>
      <c r="I423" s="106"/>
    </row>
    <row r="424" spans="1:9" ht="12.75">
      <c r="A424" s="122"/>
      <c r="B424" s="102"/>
      <c r="C424" s="102" t="s">
        <v>644</v>
      </c>
      <c r="D424" s="103"/>
      <c r="E424" s="103"/>
      <c r="F424" s="105"/>
      <c r="G424" s="103"/>
      <c r="H424" s="104"/>
      <c r="I424" s="106"/>
    </row>
    <row r="425" spans="1:9" ht="12.75">
      <c r="A425" s="122"/>
      <c r="B425" s="102"/>
      <c r="C425" s="102" t="s">
        <v>631</v>
      </c>
      <c r="D425" s="103"/>
      <c r="E425" s="103"/>
      <c r="F425" s="105"/>
      <c r="G425" s="103"/>
      <c r="H425" s="104"/>
      <c r="I425" s="106"/>
    </row>
    <row r="426" spans="1:9" ht="12.75">
      <c r="A426" s="122"/>
      <c r="B426" s="102"/>
      <c r="C426" s="102" t="s">
        <v>543</v>
      </c>
      <c r="D426" s="103"/>
      <c r="E426" s="103"/>
      <c r="F426" s="105"/>
      <c r="G426" s="103"/>
      <c r="H426" s="104"/>
      <c r="I426" s="106"/>
    </row>
    <row r="427" spans="1:9" ht="12.75">
      <c r="A427" s="122"/>
      <c r="B427" s="102"/>
      <c r="C427" s="102" t="s">
        <v>632</v>
      </c>
      <c r="D427" s="103">
        <v>1400</v>
      </c>
      <c r="E427" s="103">
        <f>D427</f>
        <v>1400</v>
      </c>
      <c r="F427" s="104">
        <v>0</v>
      </c>
      <c r="G427" s="103">
        <f>(D427*3*0.1)/12</f>
        <v>35</v>
      </c>
      <c r="H427" s="104">
        <v>0</v>
      </c>
      <c r="I427" s="106">
        <f>G427</f>
        <v>35</v>
      </c>
    </row>
    <row r="428" spans="1:9" ht="12.75">
      <c r="A428" s="122"/>
      <c r="B428" s="102"/>
      <c r="C428" s="124"/>
      <c r="D428" s="103"/>
      <c r="E428" s="126"/>
      <c r="F428" s="104"/>
      <c r="G428" s="126"/>
      <c r="H428" s="104"/>
      <c r="I428" s="106"/>
    </row>
    <row r="429" spans="1:9" ht="12.75">
      <c r="A429" s="122" t="s">
        <v>645</v>
      </c>
      <c r="B429" s="102" t="s">
        <v>646</v>
      </c>
      <c r="C429" s="230" t="s">
        <v>539</v>
      </c>
      <c r="D429" s="103"/>
      <c r="E429" s="103"/>
      <c r="F429" s="105"/>
      <c r="G429" s="103"/>
      <c r="H429" s="104"/>
      <c r="I429" s="106"/>
    </row>
    <row r="430" spans="1:9" ht="12.75">
      <c r="A430" s="122"/>
      <c r="B430" s="102"/>
      <c r="C430" s="102" t="s">
        <v>619</v>
      </c>
      <c r="D430" s="103"/>
      <c r="E430" s="103"/>
      <c r="F430" s="105"/>
      <c r="G430" s="103"/>
      <c r="H430" s="104"/>
      <c r="I430" s="106"/>
    </row>
    <row r="431" spans="1:9" ht="12.75">
      <c r="A431" s="122"/>
      <c r="B431" s="102"/>
      <c r="C431" s="102" t="s">
        <v>540</v>
      </c>
      <c r="D431" s="103"/>
      <c r="E431" s="103"/>
      <c r="F431" s="105"/>
      <c r="G431" s="103"/>
      <c r="H431" s="104"/>
      <c r="I431" s="106"/>
    </row>
    <row r="432" spans="1:9" ht="12.75">
      <c r="A432" s="122"/>
      <c r="B432" s="102"/>
      <c r="C432" s="102" t="s">
        <v>647</v>
      </c>
      <c r="D432" s="103"/>
      <c r="E432" s="103"/>
      <c r="F432" s="105"/>
      <c r="G432" s="103"/>
      <c r="H432" s="104"/>
      <c r="I432" s="106"/>
    </row>
    <row r="433" spans="1:9" ht="12.75">
      <c r="A433" s="122"/>
      <c r="B433" s="102"/>
      <c r="C433" s="102" t="s">
        <v>631</v>
      </c>
      <c r="D433" s="103"/>
      <c r="E433" s="103"/>
      <c r="F433" s="105"/>
      <c r="G433" s="103"/>
      <c r="H433" s="104"/>
      <c r="I433" s="106"/>
    </row>
    <row r="434" spans="1:9" ht="12.75">
      <c r="A434" s="122"/>
      <c r="B434" s="102"/>
      <c r="C434" s="102" t="s">
        <v>648</v>
      </c>
      <c r="D434" s="103"/>
      <c r="E434" s="103"/>
      <c r="F434" s="105"/>
      <c r="G434" s="103"/>
      <c r="H434" s="104"/>
      <c r="I434" s="106"/>
    </row>
    <row r="435" spans="1:9" ht="12.75">
      <c r="A435" s="122"/>
      <c r="B435" s="102"/>
      <c r="C435" s="102" t="s">
        <v>632</v>
      </c>
      <c r="D435" s="103">
        <v>1400</v>
      </c>
      <c r="E435" s="103">
        <f>D435</f>
        <v>1400</v>
      </c>
      <c r="F435" s="104">
        <v>0</v>
      </c>
      <c r="G435" s="103">
        <f>(D435*3*0.1)/12</f>
        <v>35</v>
      </c>
      <c r="H435" s="104">
        <v>0</v>
      </c>
      <c r="I435" s="106">
        <f>G435</f>
        <v>35</v>
      </c>
    </row>
    <row r="436" spans="1:9" ht="12.75">
      <c r="A436" s="122"/>
      <c r="B436" s="102"/>
      <c r="C436" s="124"/>
      <c r="D436" s="103"/>
      <c r="E436" s="126"/>
      <c r="F436" s="104"/>
      <c r="G436" s="126"/>
      <c r="H436" s="104"/>
      <c r="I436" s="106"/>
    </row>
    <row r="437" spans="1:9" ht="12.75">
      <c r="A437" s="122"/>
      <c r="B437" s="102"/>
      <c r="C437" s="230"/>
      <c r="D437" s="124"/>
      <c r="E437" s="126"/>
      <c r="F437" s="104"/>
      <c r="G437" s="126"/>
      <c r="H437" s="104"/>
      <c r="I437" s="106"/>
    </row>
    <row r="438" spans="1:9" ht="12.75">
      <c r="A438" s="122"/>
      <c r="B438" s="102"/>
      <c r="C438" s="102"/>
      <c r="D438" s="124"/>
      <c r="E438" s="126"/>
      <c r="F438" s="104"/>
      <c r="G438" s="126"/>
      <c r="H438" s="104"/>
      <c r="I438" s="106"/>
    </row>
    <row r="439" spans="1:9" ht="12.75">
      <c r="A439" s="122"/>
      <c r="B439" s="102"/>
      <c r="C439" s="102"/>
      <c r="D439" s="124"/>
      <c r="E439" s="126"/>
      <c r="F439" s="104"/>
      <c r="G439" s="126"/>
      <c r="H439" s="104"/>
      <c r="I439" s="106"/>
    </row>
    <row r="440" spans="1:9" ht="12.75">
      <c r="A440" s="122"/>
      <c r="B440" s="102"/>
      <c r="C440" s="102"/>
      <c r="D440" s="124"/>
      <c r="E440" s="126"/>
      <c r="F440" s="104"/>
      <c r="G440" s="126"/>
      <c r="H440" s="104"/>
      <c r="I440" s="106"/>
    </row>
    <row r="441" spans="1:9" ht="12.75">
      <c r="A441" s="122"/>
      <c r="B441" s="102"/>
      <c r="C441" s="102"/>
      <c r="D441" s="124"/>
      <c r="E441" s="126"/>
      <c r="F441" s="104"/>
      <c r="G441" s="126"/>
      <c r="H441" s="104"/>
      <c r="I441" s="106"/>
    </row>
    <row r="442" spans="1:9" ht="12.75">
      <c r="A442" s="122"/>
      <c r="B442" s="102"/>
      <c r="C442" s="102"/>
      <c r="D442" s="124"/>
      <c r="E442" s="126"/>
      <c r="F442" s="104"/>
      <c r="G442" s="126"/>
      <c r="H442" s="104"/>
      <c r="I442" s="106"/>
    </row>
    <row r="443" spans="1:9" ht="12.75">
      <c r="A443" s="128"/>
      <c r="B443" s="114"/>
      <c r="C443" s="114"/>
      <c r="D443" s="110"/>
      <c r="E443" s="110"/>
      <c r="F443" s="130"/>
      <c r="G443" s="110"/>
      <c r="H443" s="130"/>
      <c r="I443" s="131"/>
    </row>
    <row r="444" spans="1:9" ht="12.75">
      <c r="A444" s="132"/>
      <c r="B444" s="133"/>
      <c r="C444" s="133"/>
      <c r="D444" s="134"/>
      <c r="E444" s="134"/>
      <c r="F444" s="135"/>
      <c r="G444" s="136"/>
      <c r="H444" s="136"/>
      <c r="I444" s="136"/>
    </row>
    <row r="445" spans="1:9" ht="12.75">
      <c r="A445" s="82"/>
      <c r="B445" s="83"/>
      <c r="C445" s="237"/>
      <c r="D445" s="113"/>
      <c r="E445" s="113"/>
      <c r="F445" s="113"/>
      <c r="G445" s="113"/>
      <c r="H445" s="113"/>
      <c r="I445" s="113"/>
    </row>
    <row r="446" spans="1:9" ht="12.75">
      <c r="A446" s="232"/>
      <c r="B446" s="233"/>
      <c r="C446" s="233"/>
      <c r="D446" s="234"/>
      <c r="E446" s="234"/>
      <c r="F446" s="235"/>
      <c r="G446" s="236"/>
      <c r="H446" s="236"/>
      <c r="I446" s="236"/>
    </row>
    <row r="447" spans="1:9" ht="12.75">
      <c r="A447" s="232"/>
      <c r="B447" s="233"/>
      <c r="C447" s="233"/>
      <c r="D447" s="234"/>
      <c r="E447" s="234"/>
      <c r="F447" s="235"/>
      <c r="G447" s="236"/>
      <c r="H447" s="236"/>
      <c r="I447" s="236"/>
    </row>
    <row r="448" spans="1:9" ht="12.75">
      <c r="A448" s="82"/>
      <c r="B448" s="83"/>
      <c r="C448" s="83"/>
      <c r="D448" s="78"/>
      <c r="E448" s="78"/>
      <c r="F448" s="80"/>
      <c r="G448" s="81"/>
      <c r="H448" s="81"/>
      <c r="I448" s="81"/>
    </row>
    <row r="449" spans="1:9" ht="12.75">
      <c r="A449" s="76" t="s">
        <v>0</v>
      </c>
      <c r="B449" s="77"/>
      <c r="C449" s="77"/>
      <c r="D449" s="112"/>
      <c r="E449" s="112"/>
      <c r="F449" s="79" t="s">
        <v>1</v>
      </c>
      <c r="G449" s="79"/>
      <c r="H449" s="79"/>
      <c r="I449" s="79"/>
    </row>
    <row r="450" spans="1:9" ht="12.75">
      <c r="A450" s="76" t="s">
        <v>2</v>
      </c>
      <c r="B450" s="77"/>
      <c r="C450" s="77"/>
      <c r="D450" s="112"/>
      <c r="E450" s="112"/>
      <c r="F450" s="79" t="s">
        <v>3</v>
      </c>
      <c r="G450" s="79"/>
      <c r="H450" s="79"/>
      <c r="I450" s="79"/>
    </row>
    <row r="451" spans="1:9" ht="12.75">
      <c r="A451" s="76" t="s">
        <v>4</v>
      </c>
      <c r="B451" s="77"/>
      <c r="C451" s="77"/>
      <c r="D451" s="78"/>
      <c r="E451" s="80"/>
      <c r="F451" s="80"/>
      <c r="G451" s="81"/>
      <c r="H451" s="80"/>
      <c r="I451" s="81"/>
    </row>
    <row r="452" spans="1:9" ht="20.25">
      <c r="A452" s="211" t="s">
        <v>481</v>
      </c>
      <c r="B452" s="211"/>
      <c r="C452" s="211"/>
      <c r="D452" s="211"/>
      <c r="E452" s="211"/>
      <c r="F452" s="211"/>
      <c r="G452" s="211"/>
      <c r="H452" s="211"/>
      <c r="I452" s="211"/>
    </row>
    <row r="453" spans="1:9" ht="12.75">
      <c r="A453" s="82"/>
      <c r="B453" s="83"/>
      <c r="C453" s="83"/>
      <c r="D453" s="78"/>
      <c r="E453" s="80"/>
      <c r="F453" s="80"/>
      <c r="G453" s="81"/>
      <c r="H453" s="80"/>
      <c r="I453" s="81"/>
    </row>
    <row r="454" spans="1:9" ht="12.75">
      <c r="A454" s="84"/>
      <c r="B454" s="83"/>
      <c r="C454" s="83"/>
      <c r="D454" s="78"/>
      <c r="E454" s="80"/>
      <c r="F454" s="80"/>
      <c r="G454" s="81"/>
      <c r="H454" s="80"/>
      <c r="I454" s="81"/>
    </row>
    <row r="455" spans="1:9" ht="12.75">
      <c r="A455" s="22" t="s">
        <v>317</v>
      </c>
      <c r="B455" s="85"/>
      <c r="C455" s="85"/>
      <c r="D455" s="86"/>
      <c r="E455" s="85"/>
      <c r="F455" s="85"/>
      <c r="G455" s="85"/>
      <c r="H455" s="80"/>
      <c r="I455" s="81"/>
    </row>
    <row r="456" spans="1:9" ht="12.75">
      <c r="A456" s="82"/>
      <c r="B456" s="83"/>
      <c r="C456" s="83"/>
      <c r="D456" s="78"/>
      <c r="E456" s="80"/>
      <c r="F456" s="80"/>
      <c r="G456" s="81"/>
      <c r="H456" s="80"/>
      <c r="I456" s="81"/>
    </row>
    <row r="457" spans="1:9" ht="12.75">
      <c r="A457" s="115"/>
      <c r="B457" s="116"/>
      <c r="C457" s="116"/>
      <c r="D457" s="117"/>
      <c r="E457" s="118"/>
      <c r="F457" s="118"/>
      <c r="G457" s="119"/>
      <c r="H457" s="118"/>
      <c r="I457" s="119"/>
    </row>
    <row r="458" spans="1:9" ht="12.75">
      <c r="A458" s="88"/>
      <c r="B458" s="89"/>
      <c r="C458" s="89"/>
      <c r="D458" s="90" t="s">
        <v>5</v>
      </c>
      <c r="E458" s="89" t="s">
        <v>6</v>
      </c>
      <c r="F458" s="89" t="s">
        <v>265</v>
      </c>
      <c r="G458" s="89" t="s">
        <v>8</v>
      </c>
      <c r="H458" s="89" t="s">
        <v>266</v>
      </c>
      <c r="I458" s="89" t="s">
        <v>265</v>
      </c>
    </row>
    <row r="459" spans="1:9" ht="12.75">
      <c r="A459" s="92" t="s">
        <v>9</v>
      </c>
      <c r="B459" s="93" t="s">
        <v>10</v>
      </c>
      <c r="C459" s="93" t="s">
        <v>11</v>
      </c>
      <c r="D459" s="94" t="s">
        <v>12</v>
      </c>
      <c r="E459" s="93" t="s">
        <v>13</v>
      </c>
      <c r="F459" s="93" t="s">
        <v>14</v>
      </c>
      <c r="G459" s="93" t="s">
        <v>15</v>
      </c>
      <c r="H459" s="93" t="s">
        <v>267</v>
      </c>
      <c r="I459" s="93" t="s">
        <v>14</v>
      </c>
    </row>
    <row r="460" spans="1:9" ht="12.75">
      <c r="A460" s="96"/>
      <c r="B460" s="97"/>
      <c r="C460" s="97"/>
      <c r="D460" s="98" t="s">
        <v>16</v>
      </c>
      <c r="E460" s="97">
        <v>2007</v>
      </c>
      <c r="F460" s="97">
        <v>2006</v>
      </c>
      <c r="G460" s="97">
        <v>2007</v>
      </c>
      <c r="H460" s="97"/>
      <c r="I460" s="97">
        <v>2007</v>
      </c>
    </row>
    <row r="461" spans="1:9" ht="12.75">
      <c r="A461" s="122" t="s">
        <v>649</v>
      </c>
      <c r="B461" s="102" t="s">
        <v>650</v>
      </c>
      <c r="C461" s="230" t="s">
        <v>539</v>
      </c>
      <c r="D461" s="103"/>
      <c r="E461" s="103"/>
      <c r="F461" s="105"/>
      <c r="G461" s="103"/>
      <c r="H461" s="104"/>
      <c r="I461" s="106"/>
    </row>
    <row r="462" spans="1:9" ht="12.75">
      <c r="A462" s="122"/>
      <c r="B462" s="102"/>
      <c r="C462" s="102" t="s">
        <v>619</v>
      </c>
      <c r="D462" s="103"/>
      <c r="E462" s="103"/>
      <c r="F462" s="105"/>
      <c r="G462" s="103"/>
      <c r="H462" s="104"/>
      <c r="I462" s="106"/>
    </row>
    <row r="463" spans="1:9" ht="12.75">
      <c r="A463" s="122"/>
      <c r="B463" s="102"/>
      <c r="C463" s="102" t="s">
        <v>540</v>
      </c>
      <c r="D463" s="103"/>
      <c r="E463" s="103"/>
      <c r="F463" s="105"/>
      <c r="G463" s="103"/>
      <c r="H463" s="104"/>
      <c r="I463" s="106"/>
    </row>
    <row r="464" spans="1:9" ht="12.75">
      <c r="A464" s="122"/>
      <c r="B464" s="102"/>
      <c r="C464" s="102" t="s">
        <v>651</v>
      </c>
      <c r="D464" s="103"/>
      <c r="E464" s="103"/>
      <c r="F464" s="105"/>
      <c r="G464" s="103"/>
      <c r="H464" s="104"/>
      <c r="I464" s="106"/>
    </row>
    <row r="465" spans="1:9" ht="12.75">
      <c r="A465" s="122"/>
      <c r="B465" s="102"/>
      <c r="C465" s="102" t="s">
        <v>631</v>
      </c>
      <c r="D465" s="103"/>
      <c r="E465" s="103"/>
      <c r="F465" s="105"/>
      <c r="G465" s="103"/>
      <c r="H465" s="104"/>
      <c r="I465" s="106"/>
    </row>
    <row r="466" spans="1:9" ht="12.75">
      <c r="A466" s="122"/>
      <c r="B466" s="102"/>
      <c r="C466" s="102" t="s">
        <v>648</v>
      </c>
      <c r="D466" s="103"/>
      <c r="E466" s="103"/>
      <c r="F466" s="105"/>
      <c r="G466" s="103"/>
      <c r="H466" s="104"/>
      <c r="I466" s="106"/>
    </row>
    <row r="467" spans="1:9" ht="12.75">
      <c r="A467" s="122"/>
      <c r="B467" s="102"/>
      <c r="C467" s="102" t="s">
        <v>632</v>
      </c>
      <c r="D467" s="103">
        <v>1400</v>
      </c>
      <c r="E467" s="103">
        <f>D467</f>
        <v>1400</v>
      </c>
      <c r="F467" s="104">
        <v>0</v>
      </c>
      <c r="G467" s="103">
        <f>(D467*3*0.1)/12</f>
        <v>35</v>
      </c>
      <c r="H467" s="104">
        <v>0</v>
      </c>
      <c r="I467" s="106">
        <f>G467</f>
        <v>35</v>
      </c>
    </row>
    <row r="468" spans="1:9" ht="12.75">
      <c r="A468" s="122"/>
      <c r="B468" s="102"/>
      <c r="C468" s="124"/>
      <c r="D468" s="103"/>
      <c r="E468" s="126"/>
      <c r="F468" s="104"/>
      <c r="G468" s="126"/>
      <c r="H468" s="104"/>
      <c r="I468" s="106"/>
    </row>
    <row r="469" spans="1:9" ht="12.75">
      <c r="A469" s="122"/>
      <c r="B469" s="102"/>
      <c r="C469" s="230"/>
      <c r="D469" s="103"/>
      <c r="E469" s="103"/>
      <c r="F469" s="105"/>
      <c r="G469" s="103"/>
      <c r="H469" s="104"/>
      <c r="I469" s="106"/>
    </row>
    <row r="470" spans="1:9" ht="12.75">
      <c r="A470" s="122"/>
      <c r="B470" s="102"/>
      <c r="C470" s="102"/>
      <c r="D470" s="103"/>
      <c r="E470" s="103"/>
      <c r="F470" s="105"/>
      <c r="G470" s="103"/>
      <c r="H470" s="104"/>
      <c r="I470" s="106"/>
    </row>
    <row r="471" spans="1:9" ht="12.75">
      <c r="A471" s="122"/>
      <c r="B471" s="102"/>
      <c r="C471" s="102"/>
      <c r="D471" s="103"/>
      <c r="E471" s="103"/>
      <c r="F471" s="105"/>
      <c r="G471" s="103"/>
      <c r="H471" s="104"/>
      <c r="I471" s="106"/>
    </row>
    <row r="472" spans="1:9" ht="12.75">
      <c r="A472" s="122"/>
      <c r="B472" s="102"/>
      <c r="C472" s="102"/>
      <c r="D472" s="103"/>
      <c r="E472" s="103"/>
      <c r="F472" s="105"/>
      <c r="G472" s="103"/>
      <c r="H472" s="104"/>
      <c r="I472" s="106"/>
    </row>
    <row r="473" spans="1:9" ht="12.75">
      <c r="A473" s="122"/>
      <c r="B473" s="102"/>
      <c r="C473" s="102"/>
      <c r="D473" s="103"/>
      <c r="E473" s="103"/>
      <c r="F473" s="105"/>
      <c r="G473" s="103"/>
      <c r="H473" s="104"/>
      <c r="I473" s="106"/>
    </row>
    <row r="474" spans="1:9" ht="12.75">
      <c r="A474" s="122"/>
      <c r="B474" s="102"/>
      <c r="C474" s="102"/>
      <c r="D474" s="103"/>
      <c r="E474" s="103"/>
      <c r="F474" s="105"/>
      <c r="G474" s="103"/>
      <c r="H474" s="104"/>
      <c r="I474" s="106"/>
    </row>
    <row r="475" spans="1:9" ht="12.75">
      <c r="A475" s="122"/>
      <c r="B475" s="102"/>
      <c r="C475" s="102"/>
      <c r="D475" s="103"/>
      <c r="E475" s="103"/>
      <c r="F475" s="104"/>
      <c r="G475" s="103"/>
      <c r="H475" s="104"/>
      <c r="I475" s="106"/>
    </row>
    <row r="476" spans="1:9" ht="12.75">
      <c r="A476" s="122"/>
      <c r="B476" s="102"/>
      <c r="C476" s="102"/>
      <c r="D476" s="126"/>
      <c r="E476" s="126"/>
      <c r="F476" s="104"/>
      <c r="G476" s="126"/>
      <c r="H476" s="104"/>
      <c r="I476" s="106"/>
    </row>
    <row r="477" spans="1:9" ht="12.75">
      <c r="A477" s="122"/>
      <c r="B477" s="102"/>
      <c r="C477" s="230"/>
      <c r="D477" s="103"/>
      <c r="E477" s="103"/>
      <c r="F477" s="105"/>
      <c r="G477" s="103"/>
      <c r="H477" s="104"/>
      <c r="I477" s="106"/>
    </row>
    <row r="478" spans="1:9" ht="12.75">
      <c r="A478" s="122"/>
      <c r="B478" s="102"/>
      <c r="C478" s="102"/>
      <c r="D478" s="103"/>
      <c r="E478" s="103"/>
      <c r="F478" s="105"/>
      <c r="G478" s="103"/>
      <c r="H478" s="104"/>
      <c r="I478" s="106"/>
    </row>
    <row r="479" spans="1:9" ht="12.75">
      <c r="A479" s="122"/>
      <c r="B479" s="102"/>
      <c r="C479" s="102"/>
      <c r="D479" s="103"/>
      <c r="E479" s="103"/>
      <c r="F479" s="105"/>
      <c r="G479" s="103"/>
      <c r="H479" s="104"/>
      <c r="I479" s="106"/>
    </row>
    <row r="480" spans="1:9" ht="12.75">
      <c r="A480" s="122"/>
      <c r="B480" s="102"/>
      <c r="C480" s="102"/>
      <c r="D480" s="103"/>
      <c r="E480" s="103"/>
      <c r="F480" s="105"/>
      <c r="G480" s="103"/>
      <c r="H480" s="104"/>
      <c r="I480" s="106"/>
    </row>
    <row r="481" spans="1:9" ht="12.75">
      <c r="A481" s="122"/>
      <c r="B481" s="102"/>
      <c r="C481" s="102"/>
      <c r="D481" s="103"/>
      <c r="E481" s="103"/>
      <c r="F481" s="105"/>
      <c r="G481" s="103"/>
      <c r="H481" s="104"/>
      <c r="I481" s="106"/>
    </row>
    <row r="482" spans="1:9" ht="12.75">
      <c r="A482" s="122"/>
      <c r="B482" s="102"/>
      <c r="C482" s="102"/>
      <c r="D482" s="103"/>
      <c r="E482" s="103"/>
      <c r="F482" s="105"/>
      <c r="G482" s="103"/>
      <c r="H482" s="104"/>
      <c r="I482" s="106"/>
    </row>
    <row r="483" spans="1:9" ht="12.75">
      <c r="A483" s="122"/>
      <c r="B483" s="102"/>
      <c r="C483" s="102"/>
      <c r="D483" s="103"/>
      <c r="E483" s="103"/>
      <c r="F483" s="104"/>
      <c r="G483" s="103"/>
      <c r="H483" s="104"/>
      <c r="I483" s="106"/>
    </row>
    <row r="484" spans="1:9" ht="12.75">
      <c r="A484" s="122"/>
      <c r="B484" s="102"/>
      <c r="C484" s="124"/>
      <c r="D484" s="124"/>
      <c r="E484" s="126"/>
      <c r="F484" s="104"/>
      <c r="G484" s="126"/>
      <c r="H484" s="104"/>
      <c r="I484" s="106"/>
    </row>
    <row r="485" spans="1:9" ht="12.75">
      <c r="A485" s="122"/>
      <c r="B485" s="102"/>
      <c r="C485" s="230"/>
      <c r="D485" s="103"/>
      <c r="E485" s="103"/>
      <c r="F485" s="105"/>
      <c r="G485" s="103"/>
      <c r="H485" s="104"/>
      <c r="I485" s="106"/>
    </row>
    <row r="486" spans="1:9" ht="12.75">
      <c r="A486" s="122"/>
      <c r="B486" s="102"/>
      <c r="C486" s="102"/>
      <c r="D486" s="103"/>
      <c r="E486" s="103"/>
      <c r="F486" s="105"/>
      <c r="G486" s="103"/>
      <c r="H486" s="104"/>
      <c r="I486" s="106"/>
    </row>
    <row r="487" spans="1:9" ht="12.75">
      <c r="A487" s="122"/>
      <c r="B487" s="102"/>
      <c r="C487" s="102"/>
      <c r="D487" s="103"/>
      <c r="E487" s="103"/>
      <c r="F487" s="105"/>
      <c r="G487" s="103"/>
      <c r="H487" s="104"/>
      <c r="I487" s="106"/>
    </row>
    <row r="488" spans="1:9" ht="12.75">
      <c r="A488" s="122"/>
      <c r="B488" s="102"/>
      <c r="C488" s="102"/>
      <c r="D488" s="103"/>
      <c r="E488" s="103"/>
      <c r="F488" s="105"/>
      <c r="G488" s="103"/>
      <c r="H488" s="104"/>
      <c r="I488" s="106"/>
    </row>
    <row r="489" spans="1:9" ht="12.75">
      <c r="A489" s="122"/>
      <c r="B489" s="102"/>
      <c r="C489" s="102"/>
      <c r="D489" s="103"/>
      <c r="E489" s="103"/>
      <c r="F489" s="105"/>
      <c r="G489" s="103"/>
      <c r="H489" s="104"/>
      <c r="I489" s="106"/>
    </row>
    <row r="490" spans="1:9" ht="12.75">
      <c r="A490" s="122"/>
      <c r="B490" s="102"/>
      <c r="C490" s="102"/>
      <c r="D490" s="103"/>
      <c r="E490" s="103"/>
      <c r="F490" s="105"/>
      <c r="G490" s="103"/>
      <c r="H490" s="104"/>
      <c r="I490" s="106"/>
    </row>
    <row r="491" spans="1:9" ht="12.75">
      <c r="A491" s="122"/>
      <c r="B491" s="102"/>
      <c r="C491" s="102"/>
      <c r="D491" s="103"/>
      <c r="E491" s="103"/>
      <c r="F491" s="104"/>
      <c r="G491" s="103"/>
      <c r="H491" s="104"/>
      <c r="I491" s="106"/>
    </row>
    <row r="492" spans="1:9" ht="12.75">
      <c r="A492" s="122"/>
      <c r="B492" s="102"/>
      <c r="C492" s="124"/>
      <c r="D492" s="103"/>
      <c r="E492" s="126"/>
      <c r="F492" s="104"/>
      <c r="G492" s="126"/>
      <c r="H492" s="104"/>
      <c r="I492" s="106"/>
    </row>
    <row r="493" spans="1:9" ht="12.75">
      <c r="A493" s="122"/>
      <c r="B493" s="102"/>
      <c r="C493" s="230"/>
      <c r="D493" s="103"/>
      <c r="E493" s="103"/>
      <c r="F493" s="105"/>
      <c r="G493" s="103"/>
      <c r="H493" s="104"/>
      <c r="I493" s="106"/>
    </row>
    <row r="494" spans="1:9" ht="12.75">
      <c r="A494" s="122"/>
      <c r="B494" s="102"/>
      <c r="C494" s="102"/>
      <c r="D494" s="103"/>
      <c r="E494" s="103"/>
      <c r="F494" s="105"/>
      <c r="G494" s="103"/>
      <c r="H494" s="104"/>
      <c r="I494" s="106"/>
    </row>
    <row r="495" spans="1:9" ht="12.75">
      <c r="A495" s="122"/>
      <c r="B495" s="102"/>
      <c r="C495" s="102"/>
      <c r="D495" s="103"/>
      <c r="E495" s="103"/>
      <c r="F495" s="105"/>
      <c r="G495" s="103"/>
      <c r="H495" s="104"/>
      <c r="I495" s="106"/>
    </row>
    <row r="496" spans="1:9" ht="12.75">
      <c r="A496" s="122"/>
      <c r="B496" s="102"/>
      <c r="C496" s="102"/>
      <c r="D496" s="103"/>
      <c r="E496" s="103"/>
      <c r="F496" s="105"/>
      <c r="G496" s="103"/>
      <c r="H496" s="104"/>
      <c r="I496" s="106"/>
    </row>
    <row r="497" spans="1:9" ht="12.75">
      <c r="A497" s="122"/>
      <c r="B497" s="102"/>
      <c r="C497" s="102"/>
      <c r="D497" s="103"/>
      <c r="E497" s="103"/>
      <c r="F497" s="105"/>
      <c r="G497" s="103"/>
      <c r="H497" s="104"/>
      <c r="I497" s="106"/>
    </row>
    <row r="498" spans="1:9" ht="12.75">
      <c r="A498" s="122"/>
      <c r="B498" s="102"/>
      <c r="C498" s="102"/>
      <c r="D498" s="103"/>
      <c r="E498" s="103"/>
      <c r="F498" s="105"/>
      <c r="G498" s="103"/>
      <c r="H498" s="104"/>
      <c r="I498" s="106"/>
    </row>
    <row r="499" spans="1:9" ht="12.75">
      <c r="A499" s="122"/>
      <c r="B499" s="102"/>
      <c r="C499" s="102"/>
      <c r="D499" s="103"/>
      <c r="E499" s="103"/>
      <c r="F499" s="104"/>
      <c r="G499" s="103"/>
      <c r="H499" s="104"/>
      <c r="I499" s="106"/>
    </row>
    <row r="500" spans="1:9" ht="12.75">
      <c r="A500" s="122"/>
      <c r="B500" s="102"/>
      <c r="C500" s="124"/>
      <c r="D500" s="103"/>
      <c r="E500" s="126"/>
      <c r="F500" s="104"/>
      <c r="G500" s="126"/>
      <c r="H500" s="104"/>
      <c r="I500" s="106"/>
    </row>
    <row r="501" spans="1:9" ht="12.75">
      <c r="A501" s="122"/>
      <c r="B501" s="102"/>
      <c r="C501" s="230"/>
      <c r="D501" s="124"/>
      <c r="E501" s="126"/>
      <c r="F501" s="104"/>
      <c r="G501" s="126"/>
      <c r="H501" s="104"/>
      <c r="I501" s="106"/>
    </row>
    <row r="502" spans="1:9" ht="12.75">
      <c r="A502" s="122"/>
      <c r="B502" s="102"/>
      <c r="C502" s="102"/>
      <c r="D502" s="124"/>
      <c r="E502" s="126"/>
      <c r="F502" s="104"/>
      <c r="G502" s="126"/>
      <c r="H502" s="104"/>
      <c r="I502" s="106"/>
    </row>
    <row r="503" spans="1:9" ht="12.75">
      <c r="A503" s="122"/>
      <c r="B503" s="102"/>
      <c r="C503" s="102"/>
      <c r="D503" s="124"/>
      <c r="E503" s="126"/>
      <c r="F503" s="104"/>
      <c r="G503" s="126"/>
      <c r="H503" s="104"/>
      <c r="I503" s="106"/>
    </row>
    <row r="504" spans="1:9" ht="12.75">
      <c r="A504" s="122"/>
      <c r="B504" s="102"/>
      <c r="C504" s="102"/>
      <c r="D504" s="124"/>
      <c r="E504" s="126"/>
      <c r="F504" s="104"/>
      <c r="G504" s="126"/>
      <c r="H504" s="104"/>
      <c r="I504" s="106"/>
    </row>
    <row r="505" spans="1:9" ht="12.75">
      <c r="A505" s="122"/>
      <c r="B505" s="102"/>
      <c r="C505" s="102"/>
      <c r="D505" s="124"/>
      <c r="E505" s="126"/>
      <c r="F505" s="104"/>
      <c r="G505" s="126"/>
      <c r="H505" s="104"/>
      <c r="I505" s="106"/>
    </row>
    <row r="506" spans="1:9" ht="12.75">
      <c r="A506" s="122"/>
      <c r="B506" s="102"/>
      <c r="C506" s="102"/>
      <c r="D506" s="124"/>
      <c r="E506" s="126"/>
      <c r="F506" s="104"/>
      <c r="G506" s="126"/>
      <c r="H506" s="104"/>
      <c r="I506" s="106"/>
    </row>
    <row r="507" spans="1:9" ht="12.75">
      <c r="A507" s="128"/>
      <c r="B507" s="114"/>
      <c r="C507" s="114"/>
      <c r="D507" s="110"/>
      <c r="E507" s="110"/>
      <c r="F507" s="130"/>
      <c r="G507" s="110"/>
      <c r="H507" s="130"/>
      <c r="I507" s="131"/>
    </row>
    <row r="508" spans="1:9" ht="12.75">
      <c r="A508" s="132"/>
      <c r="B508" s="133"/>
      <c r="C508" s="133"/>
      <c r="D508" s="134"/>
      <c r="E508" s="134"/>
      <c r="F508" s="135"/>
      <c r="G508" s="136"/>
      <c r="H508" s="136"/>
      <c r="I508" s="136"/>
    </row>
    <row r="509" spans="1:9" ht="12.75">
      <c r="A509" s="82"/>
      <c r="B509" s="83"/>
      <c r="C509" s="231" t="s">
        <v>652</v>
      </c>
      <c r="D509" s="160">
        <f aca="true" t="shared" si="2" ref="D509:I509">SUM(D461:D507,D397:D443,D333:D379,D269:D315,D205:D251,D141:D187)</f>
        <v>26305</v>
      </c>
      <c r="E509" s="160">
        <f t="shared" si="2"/>
        <v>26305</v>
      </c>
      <c r="F509" s="160">
        <f t="shared" si="2"/>
        <v>0</v>
      </c>
      <c r="G509" s="160">
        <f t="shared" si="2"/>
        <v>657.625</v>
      </c>
      <c r="H509" s="160">
        <f t="shared" si="2"/>
        <v>0</v>
      </c>
      <c r="I509" s="160">
        <f t="shared" si="2"/>
        <v>657.625</v>
      </c>
    </row>
    <row r="510" spans="1:9" ht="12.75">
      <c r="A510" s="232"/>
      <c r="B510" s="233"/>
      <c r="C510" s="233"/>
      <c r="D510" s="234"/>
      <c r="E510" s="234"/>
      <c r="F510" s="235"/>
      <c r="G510" s="236"/>
      <c r="H510" s="236"/>
      <c r="I510" s="236"/>
    </row>
    <row r="511" spans="1:9" ht="12.75">
      <c r="A511" s="232"/>
      <c r="B511" s="233"/>
      <c r="C511" s="233"/>
      <c r="D511" s="234"/>
      <c r="E511" s="234"/>
      <c r="F511" s="235"/>
      <c r="G511" s="236"/>
      <c r="H511" s="236"/>
      <c r="I511" s="236"/>
    </row>
    <row r="512" spans="1:9" ht="12.75">
      <c r="A512" s="82"/>
      <c r="B512" s="83"/>
      <c r="C512" s="83"/>
      <c r="D512" s="78"/>
      <c r="E512" s="78"/>
      <c r="F512" s="80"/>
      <c r="G512" s="81"/>
      <c r="H512" s="81"/>
      <c r="I512" s="81"/>
    </row>
    <row r="513" spans="1:9" ht="12.75">
      <c r="A513" s="76" t="s">
        <v>0</v>
      </c>
      <c r="B513" s="77"/>
      <c r="C513" s="77"/>
      <c r="D513" s="112"/>
      <c r="E513" s="112"/>
      <c r="F513" s="79" t="s">
        <v>1</v>
      </c>
      <c r="G513" s="79"/>
      <c r="H513" s="79"/>
      <c r="I513" s="79"/>
    </row>
    <row r="514" spans="1:9" ht="12.75">
      <c r="A514" s="76" t="s">
        <v>2</v>
      </c>
      <c r="B514" s="77"/>
      <c r="C514" s="77"/>
      <c r="D514" s="112"/>
      <c r="E514" s="112"/>
      <c r="F514" s="79" t="s">
        <v>3</v>
      </c>
      <c r="G514" s="79"/>
      <c r="H514" s="79"/>
      <c r="I514" s="79"/>
    </row>
    <row r="515" spans="1:9" ht="12.75">
      <c r="A515" s="76" t="s">
        <v>4</v>
      </c>
      <c r="B515" s="77"/>
      <c r="C515" s="77"/>
      <c r="D515" s="78"/>
      <c r="E515" s="80"/>
      <c r="F515" s="80"/>
      <c r="G515" s="81"/>
      <c r="H515" s="80"/>
      <c r="I515" s="81"/>
    </row>
    <row r="516" spans="1:9" ht="20.25">
      <c r="A516" s="211" t="s">
        <v>481</v>
      </c>
      <c r="B516" s="211"/>
      <c r="C516" s="211"/>
      <c r="D516" s="211"/>
      <c r="E516" s="211"/>
      <c r="F516" s="211"/>
      <c r="G516" s="211"/>
      <c r="H516" s="211"/>
      <c r="I516" s="211"/>
    </row>
    <row r="517" spans="1:9" ht="12.75">
      <c r="A517" s="82"/>
      <c r="B517" s="83"/>
      <c r="C517" s="83"/>
      <c r="D517" s="78"/>
      <c r="E517" s="80"/>
      <c r="F517" s="80"/>
      <c r="G517" s="81"/>
      <c r="H517" s="80"/>
      <c r="I517" s="81"/>
    </row>
    <row r="518" spans="1:9" ht="12.75">
      <c r="A518" s="84"/>
      <c r="B518" s="83"/>
      <c r="C518" s="83"/>
      <c r="D518" s="78"/>
      <c r="E518" s="80"/>
      <c r="F518" s="80"/>
      <c r="G518" s="81"/>
      <c r="H518" s="80"/>
      <c r="I518" s="81"/>
    </row>
    <row r="519" spans="1:9" ht="12.75">
      <c r="A519" s="22" t="s">
        <v>317</v>
      </c>
      <c r="B519" s="85"/>
      <c r="C519" s="85"/>
      <c r="D519" s="86"/>
      <c r="E519" s="85"/>
      <c r="F519" s="85"/>
      <c r="G519" s="85"/>
      <c r="H519" s="80"/>
      <c r="I519" s="81"/>
    </row>
    <row r="520" spans="1:9" ht="12.75">
      <c r="A520" s="82"/>
      <c r="B520" s="83"/>
      <c r="C520" s="83"/>
      <c r="D520" s="78"/>
      <c r="E520" s="80"/>
      <c r="F520" s="80"/>
      <c r="G520" s="81"/>
      <c r="H520" s="80"/>
      <c r="I520" s="81"/>
    </row>
    <row r="521" spans="1:9" ht="12.75">
      <c r="A521" s="115"/>
      <c r="B521" s="116"/>
      <c r="C521" s="116"/>
      <c r="D521" s="117"/>
      <c r="E521" s="118"/>
      <c r="F521" s="118"/>
      <c r="G521" s="119"/>
      <c r="H521" s="118"/>
      <c r="I521" s="119"/>
    </row>
    <row r="522" spans="1:9" ht="12.75">
      <c r="A522" s="88"/>
      <c r="B522" s="89"/>
      <c r="C522" s="89"/>
      <c r="D522" s="90" t="s">
        <v>5</v>
      </c>
      <c r="E522" s="89" t="s">
        <v>6</v>
      </c>
      <c r="F522" s="89" t="s">
        <v>265</v>
      </c>
      <c r="G522" s="89" t="s">
        <v>8</v>
      </c>
      <c r="H522" s="89" t="s">
        <v>266</v>
      </c>
      <c r="I522" s="89" t="s">
        <v>265</v>
      </c>
    </row>
    <row r="523" spans="1:9" ht="12.75">
      <c r="A523" s="92" t="s">
        <v>9</v>
      </c>
      <c r="B523" s="93" t="s">
        <v>10</v>
      </c>
      <c r="C523" s="93" t="s">
        <v>11</v>
      </c>
      <c r="D523" s="94" t="s">
        <v>12</v>
      </c>
      <c r="E523" s="93" t="s">
        <v>13</v>
      </c>
      <c r="F523" s="93" t="s">
        <v>14</v>
      </c>
      <c r="G523" s="93" t="s">
        <v>15</v>
      </c>
      <c r="H523" s="93" t="s">
        <v>267</v>
      </c>
      <c r="I523" s="93" t="s">
        <v>14</v>
      </c>
    </row>
    <row r="524" spans="1:9" ht="12.75">
      <c r="A524" s="96"/>
      <c r="B524" s="97"/>
      <c r="C524" s="97"/>
      <c r="D524" s="98" t="s">
        <v>16</v>
      </c>
      <c r="E524" s="97">
        <v>2007</v>
      </c>
      <c r="F524" s="97">
        <v>2006</v>
      </c>
      <c r="G524" s="97">
        <v>2007</v>
      </c>
      <c r="H524" s="97"/>
      <c r="I524" s="97">
        <v>2007</v>
      </c>
    </row>
    <row r="525" spans="1:9" ht="12.75">
      <c r="A525" s="122" t="s">
        <v>653</v>
      </c>
      <c r="B525" s="102"/>
      <c r="C525" s="230" t="s">
        <v>539</v>
      </c>
      <c r="D525" s="103"/>
      <c r="E525" s="103"/>
      <c r="F525" s="105"/>
      <c r="G525" s="103"/>
      <c r="H525" s="104"/>
      <c r="I525" s="106"/>
    </row>
    <row r="526" spans="1:9" ht="12.75">
      <c r="A526" s="122"/>
      <c r="B526" s="102"/>
      <c r="C526" s="102" t="s">
        <v>619</v>
      </c>
      <c r="D526" s="103"/>
      <c r="E526" s="103"/>
      <c r="F526" s="105"/>
      <c r="G526" s="103"/>
      <c r="H526" s="104"/>
      <c r="I526" s="106"/>
    </row>
    <row r="527" spans="1:9" ht="12.75">
      <c r="A527" s="122"/>
      <c r="B527" s="102"/>
      <c r="C527" s="102" t="s">
        <v>540</v>
      </c>
      <c r="D527" s="103"/>
      <c r="E527" s="103"/>
      <c r="F527" s="105"/>
      <c r="G527" s="103"/>
      <c r="H527" s="104"/>
      <c r="I527" s="106"/>
    </row>
    <row r="528" spans="1:9" ht="12.75">
      <c r="A528" s="122"/>
      <c r="B528" s="102"/>
      <c r="C528" s="102" t="s">
        <v>616</v>
      </c>
      <c r="D528" s="103"/>
      <c r="E528" s="103"/>
      <c r="F528" s="105"/>
      <c r="G528" s="103"/>
      <c r="H528" s="104"/>
      <c r="I528" s="106"/>
    </row>
    <row r="529" spans="1:9" ht="12.75">
      <c r="A529" s="122"/>
      <c r="B529" s="102"/>
      <c r="C529" s="102" t="s">
        <v>654</v>
      </c>
      <c r="D529" s="103"/>
      <c r="E529" s="103"/>
      <c r="F529" s="105"/>
      <c r="G529" s="103"/>
      <c r="H529" s="104"/>
      <c r="I529" s="106"/>
    </row>
    <row r="530" spans="1:9" ht="12.75">
      <c r="A530" s="122"/>
      <c r="B530" s="102"/>
      <c r="C530" s="102" t="s">
        <v>543</v>
      </c>
      <c r="D530" s="103"/>
      <c r="E530" s="103"/>
      <c r="F530" s="105"/>
      <c r="G530" s="103"/>
      <c r="H530" s="104"/>
      <c r="I530" s="106"/>
    </row>
    <row r="531" spans="1:9" ht="12.75">
      <c r="A531" s="122"/>
      <c r="B531" s="102"/>
      <c r="C531" s="102" t="s">
        <v>655</v>
      </c>
      <c r="D531" s="103">
        <v>1680</v>
      </c>
      <c r="E531" s="103">
        <f>D531</f>
        <v>1680</v>
      </c>
      <c r="F531" s="104">
        <v>0</v>
      </c>
      <c r="G531" s="103">
        <f>(D531*2*0.1)/12</f>
        <v>28</v>
      </c>
      <c r="H531" s="104">
        <v>0</v>
      </c>
      <c r="I531" s="106">
        <f>G531</f>
        <v>28</v>
      </c>
    </row>
    <row r="532" spans="1:9" ht="12.75">
      <c r="A532" s="122"/>
      <c r="B532" s="102"/>
      <c r="C532" s="124"/>
      <c r="D532" s="103"/>
      <c r="E532" s="126"/>
      <c r="F532" s="104"/>
      <c r="G532" s="126"/>
      <c r="H532" s="104"/>
      <c r="I532" s="106"/>
    </row>
    <row r="533" spans="1:9" ht="12.75">
      <c r="A533" s="122" t="s">
        <v>656</v>
      </c>
      <c r="B533" s="102" t="s">
        <v>657</v>
      </c>
      <c r="C533" s="230" t="s">
        <v>658</v>
      </c>
      <c r="D533" s="103"/>
      <c r="E533" s="103"/>
      <c r="F533" s="105"/>
      <c r="G533" s="103"/>
      <c r="H533" s="104"/>
      <c r="I533" s="106"/>
    </row>
    <row r="534" spans="1:9" ht="12.75">
      <c r="A534" s="122"/>
      <c r="B534" s="102"/>
      <c r="C534" s="102" t="s">
        <v>659</v>
      </c>
      <c r="D534" s="103"/>
      <c r="E534" s="103"/>
      <c r="F534" s="105"/>
      <c r="G534" s="103"/>
      <c r="H534" s="104"/>
      <c r="I534" s="106"/>
    </row>
    <row r="535" spans="1:9" ht="12.75">
      <c r="A535" s="122"/>
      <c r="B535" s="102"/>
      <c r="C535" s="102" t="s">
        <v>660</v>
      </c>
      <c r="D535" s="103"/>
      <c r="E535" s="103"/>
      <c r="F535" s="105"/>
      <c r="G535" s="103"/>
      <c r="H535" s="104"/>
      <c r="I535" s="106"/>
    </row>
    <row r="536" spans="1:9" ht="12.75">
      <c r="A536" s="122"/>
      <c r="B536" s="102"/>
      <c r="C536" s="102" t="s">
        <v>661</v>
      </c>
      <c r="D536" s="103"/>
      <c r="E536" s="103"/>
      <c r="F536" s="105"/>
      <c r="G536" s="103"/>
      <c r="H536" s="104"/>
      <c r="I536" s="106"/>
    </row>
    <row r="537" spans="1:9" ht="12.75">
      <c r="A537" s="122"/>
      <c r="B537" s="102"/>
      <c r="C537" s="102" t="s">
        <v>662</v>
      </c>
      <c r="D537" s="103"/>
      <c r="E537" s="103"/>
      <c r="F537" s="105"/>
      <c r="G537" s="103"/>
      <c r="H537" s="104"/>
      <c r="I537" s="106"/>
    </row>
    <row r="538" spans="1:9" ht="12.75">
      <c r="A538" s="122"/>
      <c r="B538" s="102"/>
      <c r="C538" s="102" t="s">
        <v>663</v>
      </c>
      <c r="D538" s="103"/>
      <c r="E538" s="103"/>
      <c r="F538" s="105"/>
      <c r="G538" s="103"/>
      <c r="H538" s="104"/>
      <c r="I538" s="106"/>
    </row>
    <row r="539" spans="1:9" ht="12.75">
      <c r="A539" s="122"/>
      <c r="B539" s="102"/>
      <c r="C539" s="102" t="s">
        <v>664</v>
      </c>
      <c r="D539" s="103">
        <v>635</v>
      </c>
      <c r="E539" s="103">
        <f>D539</f>
        <v>635</v>
      </c>
      <c r="F539" s="104">
        <v>0</v>
      </c>
      <c r="G539" s="103">
        <f>(D539*2*0.1)/12</f>
        <v>10.583333333333334</v>
      </c>
      <c r="H539" s="104">
        <v>0</v>
      </c>
      <c r="I539" s="106">
        <f>G539</f>
        <v>10.583333333333334</v>
      </c>
    </row>
    <row r="540" spans="1:9" ht="12.75">
      <c r="A540" s="122"/>
      <c r="B540" s="102"/>
      <c r="C540" s="102"/>
      <c r="D540" s="126"/>
      <c r="E540" s="126"/>
      <c r="F540" s="104"/>
      <c r="G540" s="126"/>
      <c r="H540" s="104"/>
      <c r="I540" s="106"/>
    </row>
    <row r="541" spans="1:9" ht="12.75">
      <c r="A541" s="122"/>
      <c r="B541" s="102"/>
      <c r="C541" s="230"/>
      <c r="D541" s="103"/>
      <c r="E541" s="103"/>
      <c r="F541" s="105"/>
      <c r="G541" s="103"/>
      <c r="H541" s="104"/>
      <c r="I541" s="106"/>
    </row>
    <row r="542" spans="1:9" ht="12.75">
      <c r="A542" s="122"/>
      <c r="B542" s="102"/>
      <c r="C542" s="102"/>
      <c r="D542" s="103"/>
      <c r="E542" s="103"/>
      <c r="F542" s="105"/>
      <c r="G542" s="103"/>
      <c r="H542" s="104"/>
      <c r="I542" s="106"/>
    </row>
    <row r="543" spans="1:9" ht="12.75">
      <c r="A543" s="122"/>
      <c r="B543" s="102"/>
      <c r="C543" s="102"/>
      <c r="D543" s="103"/>
      <c r="E543" s="103"/>
      <c r="F543" s="105"/>
      <c r="G543" s="103"/>
      <c r="H543" s="104"/>
      <c r="I543" s="106"/>
    </row>
    <row r="544" spans="1:9" ht="12.75">
      <c r="A544" s="122"/>
      <c r="B544" s="102"/>
      <c r="C544" s="102"/>
      <c r="D544" s="103"/>
      <c r="E544" s="103"/>
      <c r="F544" s="105"/>
      <c r="G544" s="103"/>
      <c r="H544" s="104"/>
      <c r="I544" s="106"/>
    </row>
    <row r="545" spans="1:9" ht="12.75">
      <c r="A545" s="122"/>
      <c r="B545" s="102"/>
      <c r="C545" s="102"/>
      <c r="D545" s="103"/>
      <c r="E545" s="103"/>
      <c r="F545" s="105"/>
      <c r="G545" s="103"/>
      <c r="H545" s="104"/>
      <c r="I545" s="106"/>
    </row>
    <row r="546" spans="1:9" ht="12.75">
      <c r="A546" s="122"/>
      <c r="B546" s="102"/>
      <c r="C546" s="102"/>
      <c r="D546" s="103"/>
      <c r="E546" s="103"/>
      <c r="F546" s="105"/>
      <c r="G546" s="103"/>
      <c r="H546" s="104"/>
      <c r="I546" s="106"/>
    </row>
    <row r="547" spans="1:9" ht="12.75">
      <c r="A547" s="122"/>
      <c r="B547" s="102"/>
      <c r="C547" s="102"/>
      <c r="D547" s="103"/>
      <c r="E547" s="103"/>
      <c r="F547" s="104"/>
      <c r="G547" s="103"/>
      <c r="H547" s="104"/>
      <c r="I547" s="106"/>
    </row>
    <row r="548" spans="1:9" ht="12.75">
      <c r="A548" s="122"/>
      <c r="B548" s="102"/>
      <c r="C548" s="124"/>
      <c r="D548" s="124"/>
      <c r="E548" s="126"/>
      <c r="F548" s="104"/>
      <c r="G548" s="126"/>
      <c r="H548" s="104"/>
      <c r="I548" s="106"/>
    </row>
    <row r="549" spans="1:9" ht="12.75">
      <c r="A549" s="122"/>
      <c r="B549" s="102"/>
      <c r="C549" s="230"/>
      <c r="D549" s="103"/>
      <c r="E549" s="103"/>
      <c r="F549" s="105"/>
      <c r="G549" s="103"/>
      <c r="H549" s="104"/>
      <c r="I549" s="106"/>
    </row>
    <row r="550" spans="1:9" ht="12.75">
      <c r="A550" s="122"/>
      <c r="B550" s="102"/>
      <c r="C550" s="102"/>
      <c r="D550" s="103"/>
      <c r="E550" s="103"/>
      <c r="F550" s="105"/>
      <c r="G550" s="103"/>
      <c r="H550" s="104"/>
      <c r="I550" s="106"/>
    </row>
    <row r="551" spans="1:9" ht="12.75">
      <c r="A551" s="122"/>
      <c r="B551" s="102"/>
      <c r="C551" s="102"/>
      <c r="D551" s="103"/>
      <c r="E551" s="103"/>
      <c r="F551" s="105"/>
      <c r="G551" s="103"/>
      <c r="H551" s="104"/>
      <c r="I551" s="106"/>
    </row>
    <row r="552" spans="1:9" ht="12.75">
      <c r="A552" s="122"/>
      <c r="B552" s="102"/>
      <c r="C552" s="102"/>
      <c r="D552" s="103"/>
      <c r="E552" s="103"/>
      <c r="F552" s="105"/>
      <c r="G552" s="103"/>
      <c r="H552" s="104"/>
      <c r="I552" s="106"/>
    </row>
    <row r="553" spans="1:9" ht="12.75">
      <c r="A553" s="122"/>
      <c r="B553" s="102"/>
      <c r="C553" s="102"/>
      <c r="D553" s="103"/>
      <c r="E553" s="103"/>
      <c r="F553" s="105"/>
      <c r="G553" s="103"/>
      <c r="H553" s="104"/>
      <c r="I553" s="106"/>
    </row>
    <row r="554" spans="1:9" ht="12.75">
      <c r="A554" s="122"/>
      <c r="B554" s="102"/>
      <c r="C554" s="102"/>
      <c r="D554" s="103"/>
      <c r="E554" s="103"/>
      <c r="F554" s="105"/>
      <c r="G554" s="103"/>
      <c r="H554" s="104"/>
      <c r="I554" s="106"/>
    </row>
    <row r="555" spans="1:9" ht="12.75">
      <c r="A555" s="122"/>
      <c r="B555" s="102"/>
      <c r="C555" s="102"/>
      <c r="D555" s="103"/>
      <c r="E555" s="103"/>
      <c r="F555" s="104"/>
      <c r="G555" s="103"/>
      <c r="H555" s="104"/>
      <c r="I555" s="106"/>
    </row>
    <row r="556" spans="1:9" ht="12.75">
      <c r="A556" s="122"/>
      <c r="B556" s="102"/>
      <c r="C556" s="124"/>
      <c r="D556" s="103"/>
      <c r="E556" s="126"/>
      <c r="F556" s="104"/>
      <c r="G556" s="126"/>
      <c r="H556" s="104"/>
      <c r="I556" s="106"/>
    </row>
    <row r="557" spans="1:9" ht="12.75">
      <c r="A557" s="122"/>
      <c r="B557" s="102"/>
      <c r="C557" s="230"/>
      <c r="D557" s="103"/>
      <c r="E557" s="103"/>
      <c r="F557" s="105"/>
      <c r="G557" s="103"/>
      <c r="H557" s="104"/>
      <c r="I557" s="106"/>
    </row>
    <row r="558" spans="1:9" ht="12.75">
      <c r="A558" s="122"/>
      <c r="B558" s="102"/>
      <c r="C558" s="102"/>
      <c r="D558" s="103"/>
      <c r="E558" s="103"/>
      <c r="F558" s="105"/>
      <c r="G558" s="103"/>
      <c r="H558" s="104"/>
      <c r="I558" s="106"/>
    </row>
    <row r="559" spans="1:9" ht="12.75">
      <c r="A559" s="122"/>
      <c r="B559" s="102"/>
      <c r="C559" s="102"/>
      <c r="D559" s="103"/>
      <c r="E559" s="103"/>
      <c r="F559" s="105"/>
      <c r="G559" s="103"/>
      <c r="H559" s="104"/>
      <c r="I559" s="106"/>
    </row>
    <row r="560" spans="1:9" ht="12.75">
      <c r="A560" s="122"/>
      <c r="B560" s="102"/>
      <c r="C560" s="102"/>
      <c r="D560" s="103"/>
      <c r="E560" s="103"/>
      <c r="F560" s="105"/>
      <c r="G560" s="103"/>
      <c r="H560" s="104"/>
      <c r="I560" s="106"/>
    </row>
    <row r="561" spans="1:9" ht="12.75">
      <c r="A561" s="122"/>
      <c r="B561" s="102"/>
      <c r="C561" s="102"/>
      <c r="D561" s="103"/>
      <c r="E561" s="103"/>
      <c r="F561" s="105"/>
      <c r="G561" s="103"/>
      <c r="H561" s="104"/>
      <c r="I561" s="106"/>
    </row>
    <row r="562" spans="1:9" ht="12.75">
      <c r="A562" s="122"/>
      <c r="B562" s="102"/>
      <c r="C562" s="102"/>
      <c r="D562" s="103"/>
      <c r="E562" s="103"/>
      <c r="F562" s="105"/>
      <c r="G562" s="103"/>
      <c r="H562" s="104"/>
      <c r="I562" s="106"/>
    </row>
    <row r="563" spans="1:9" ht="12.75">
      <c r="A563" s="122"/>
      <c r="B563" s="102"/>
      <c r="C563" s="102"/>
      <c r="D563" s="103"/>
      <c r="E563" s="103"/>
      <c r="F563" s="104"/>
      <c r="G563" s="103"/>
      <c r="H563" s="104"/>
      <c r="I563" s="106"/>
    </row>
    <row r="564" spans="1:9" ht="12.75">
      <c r="A564" s="122"/>
      <c r="B564" s="102"/>
      <c r="C564" s="124"/>
      <c r="D564" s="103"/>
      <c r="E564" s="126"/>
      <c r="F564" s="104"/>
      <c r="G564" s="126"/>
      <c r="H564" s="104"/>
      <c r="I564" s="106"/>
    </row>
    <row r="565" spans="1:9" ht="12.75">
      <c r="A565" s="122"/>
      <c r="B565" s="102"/>
      <c r="C565" s="230"/>
      <c r="D565" s="124"/>
      <c r="E565" s="126"/>
      <c r="F565" s="104"/>
      <c r="G565" s="126"/>
      <c r="H565" s="104"/>
      <c r="I565" s="106"/>
    </row>
    <row r="566" spans="1:9" ht="12.75">
      <c r="A566" s="122"/>
      <c r="B566" s="102"/>
      <c r="C566" s="102"/>
      <c r="D566" s="124"/>
      <c r="E566" s="126"/>
      <c r="F566" s="104"/>
      <c r="G566" s="126"/>
      <c r="H566" s="104"/>
      <c r="I566" s="106"/>
    </row>
    <row r="567" spans="1:9" ht="12.75">
      <c r="A567" s="122"/>
      <c r="B567" s="102"/>
      <c r="C567" s="102"/>
      <c r="D567" s="124"/>
      <c r="E567" s="126"/>
      <c r="F567" s="104"/>
      <c r="G567" s="126"/>
      <c r="H567" s="104"/>
      <c r="I567" s="106"/>
    </row>
    <row r="568" spans="1:9" ht="12.75">
      <c r="A568" s="122"/>
      <c r="B568" s="102"/>
      <c r="C568" s="102"/>
      <c r="D568" s="124"/>
      <c r="E568" s="126"/>
      <c r="F568" s="104"/>
      <c r="G568" s="126"/>
      <c r="H568" s="104"/>
      <c r="I568" s="106"/>
    </row>
    <row r="569" spans="1:9" ht="12.75">
      <c r="A569" s="122"/>
      <c r="B569" s="102"/>
      <c r="C569" s="102"/>
      <c r="D569" s="124"/>
      <c r="E569" s="126"/>
      <c r="F569" s="104"/>
      <c r="G569" s="126"/>
      <c r="H569" s="104"/>
      <c r="I569" s="106"/>
    </row>
    <row r="570" spans="1:9" ht="12.75">
      <c r="A570" s="122"/>
      <c r="B570" s="102"/>
      <c r="C570" s="102"/>
      <c r="D570" s="124"/>
      <c r="E570" s="126"/>
      <c r="F570" s="104"/>
      <c r="G570" s="126"/>
      <c r="H570" s="104"/>
      <c r="I570" s="106"/>
    </row>
    <row r="571" spans="1:9" ht="12.75">
      <c r="A571" s="128"/>
      <c r="B571" s="114"/>
      <c r="C571" s="114"/>
      <c r="D571" s="110"/>
      <c r="E571" s="110"/>
      <c r="F571" s="130"/>
      <c r="G571" s="110"/>
      <c r="H571" s="130"/>
      <c r="I571" s="131"/>
    </row>
    <row r="572" spans="1:9" ht="12.75">
      <c r="A572" s="132"/>
      <c r="B572" s="133"/>
      <c r="C572" s="133"/>
      <c r="D572" s="134"/>
      <c r="E572" s="134"/>
      <c r="F572" s="135"/>
      <c r="G572" s="136"/>
      <c r="H572" s="136"/>
      <c r="I572" s="136"/>
    </row>
    <row r="573" spans="1:9" ht="12.75">
      <c r="A573" s="82"/>
      <c r="B573" s="83"/>
      <c r="C573" s="231" t="s">
        <v>665</v>
      </c>
      <c r="D573" s="160">
        <f aca="true" t="shared" si="3" ref="D573:I573">SUM(D525:D571)</f>
        <v>2315</v>
      </c>
      <c r="E573" s="160">
        <f t="shared" si="3"/>
        <v>2315</v>
      </c>
      <c r="F573" s="160">
        <f t="shared" si="3"/>
        <v>0</v>
      </c>
      <c r="G573" s="160">
        <f t="shared" si="3"/>
        <v>38.583333333333336</v>
      </c>
      <c r="H573" s="160">
        <f t="shared" si="3"/>
        <v>0</v>
      </c>
      <c r="I573" s="160">
        <f t="shared" si="3"/>
        <v>38.583333333333336</v>
      </c>
    </row>
    <row r="577" spans="1:9" ht="12.75">
      <c r="A577" s="76" t="s">
        <v>0</v>
      </c>
      <c r="B577" s="77"/>
      <c r="C577" s="77"/>
      <c r="D577" s="112"/>
      <c r="E577" s="112"/>
      <c r="F577" s="79" t="s">
        <v>1</v>
      </c>
      <c r="G577" s="79"/>
      <c r="H577" s="79"/>
      <c r="I577" s="79"/>
    </row>
    <row r="578" spans="1:9" ht="12.75">
      <c r="A578" s="76" t="s">
        <v>2</v>
      </c>
      <c r="B578" s="77"/>
      <c r="C578" s="77"/>
      <c r="D578" s="112"/>
      <c r="E578" s="112"/>
      <c r="F578" s="79" t="s">
        <v>3</v>
      </c>
      <c r="G578" s="79"/>
      <c r="H578" s="79"/>
      <c r="I578" s="79"/>
    </row>
    <row r="579" spans="1:9" ht="12.75">
      <c r="A579" s="76" t="s">
        <v>4</v>
      </c>
      <c r="B579" s="77"/>
      <c r="C579" s="77"/>
      <c r="D579" s="78"/>
      <c r="E579" s="80"/>
      <c r="F579" s="80"/>
      <c r="G579" s="81"/>
      <c r="H579" s="80"/>
      <c r="I579" s="81"/>
    </row>
    <row r="580" spans="1:9" ht="20.25">
      <c r="A580" s="211" t="s">
        <v>481</v>
      </c>
      <c r="B580" s="211"/>
      <c r="C580" s="211"/>
      <c r="D580" s="211"/>
      <c r="E580" s="211"/>
      <c r="F580" s="211"/>
      <c r="G580" s="211"/>
      <c r="H580" s="211"/>
      <c r="I580" s="211"/>
    </row>
    <row r="581" spans="1:9" ht="12.75">
      <c r="A581" s="82"/>
      <c r="B581" s="83"/>
      <c r="C581" s="83"/>
      <c r="D581" s="78"/>
      <c r="E581" s="80"/>
      <c r="F581" s="80"/>
      <c r="G581" s="81"/>
      <c r="H581" s="80"/>
      <c r="I581" s="81"/>
    </row>
    <row r="582" spans="1:9" ht="12.75">
      <c r="A582" s="84"/>
      <c r="B582" s="83"/>
      <c r="C582" s="83"/>
      <c r="D582" s="78"/>
      <c r="E582" s="80"/>
      <c r="F582" s="80"/>
      <c r="G582" s="81"/>
      <c r="H582" s="80"/>
      <c r="I582" s="81"/>
    </row>
    <row r="583" spans="1:9" ht="12.75">
      <c r="A583" s="22" t="s">
        <v>317</v>
      </c>
      <c r="B583" s="85"/>
      <c r="C583" s="85"/>
      <c r="D583" s="86"/>
      <c r="E583" s="85"/>
      <c r="F583" s="85"/>
      <c r="G583" s="85"/>
      <c r="H583" s="80"/>
      <c r="I583" s="81"/>
    </row>
    <row r="584" spans="1:9" ht="12.75">
      <c r="A584" s="82"/>
      <c r="B584" s="83"/>
      <c r="C584" s="83"/>
      <c r="D584" s="78"/>
      <c r="E584" s="80"/>
      <c r="F584" s="80"/>
      <c r="G584" s="81"/>
      <c r="H584" s="80"/>
      <c r="I584" s="81"/>
    </row>
    <row r="585" spans="1:9" ht="12.75">
      <c r="A585" s="115"/>
      <c r="B585" s="116"/>
      <c r="C585" s="116"/>
      <c r="D585" s="117"/>
      <c r="E585" s="118"/>
      <c r="F585" s="118"/>
      <c r="G585" s="119"/>
      <c r="H585" s="118"/>
      <c r="I585" s="119"/>
    </row>
    <row r="586" spans="1:9" ht="12.75">
      <c r="A586" s="88"/>
      <c r="B586" s="89"/>
      <c r="C586" s="89"/>
      <c r="D586" s="90" t="s">
        <v>5</v>
      </c>
      <c r="E586" s="89" t="s">
        <v>6</v>
      </c>
      <c r="F586" s="89" t="s">
        <v>265</v>
      </c>
      <c r="G586" s="89" t="s">
        <v>8</v>
      </c>
      <c r="H586" s="89" t="s">
        <v>266</v>
      </c>
      <c r="I586" s="89" t="s">
        <v>265</v>
      </c>
    </row>
    <row r="587" spans="1:9" ht="12.75">
      <c r="A587" s="92" t="s">
        <v>9</v>
      </c>
      <c r="B587" s="93" t="s">
        <v>10</v>
      </c>
      <c r="C587" s="93" t="s">
        <v>11</v>
      </c>
      <c r="D587" s="94" t="s">
        <v>12</v>
      </c>
      <c r="E587" s="93" t="s">
        <v>13</v>
      </c>
      <c r="F587" s="93" t="s">
        <v>14</v>
      </c>
      <c r="G587" s="93" t="s">
        <v>15</v>
      </c>
      <c r="H587" s="93" t="s">
        <v>267</v>
      </c>
      <c r="I587" s="93" t="s">
        <v>14</v>
      </c>
    </row>
    <row r="588" spans="1:9" ht="12.75">
      <c r="A588" s="96"/>
      <c r="B588" s="97"/>
      <c r="C588" s="97"/>
      <c r="D588" s="98" t="s">
        <v>16</v>
      </c>
      <c r="E588" s="97">
        <v>2007</v>
      </c>
      <c r="F588" s="97">
        <v>2006</v>
      </c>
      <c r="G588" s="97">
        <v>2007</v>
      </c>
      <c r="H588" s="97"/>
      <c r="I588" s="97">
        <v>2007</v>
      </c>
    </row>
    <row r="589" spans="1:9" ht="12.75">
      <c r="A589" s="122" t="s">
        <v>666</v>
      </c>
      <c r="B589" s="102"/>
      <c r="C589" s="230" t="s">
        <v>283</v>
      </c>
      <c r="D589" s="103"/>
      <c r="E589" s="103"/>
      <c r="F589" s="105"/>
      <c r="G589" s="103"/>
      <c r="H589" s="104"/>
      <c r="I589" s="106"/>
    </row>
    <row r="590" spans="1:9" ht="12.75">
      <c r="A590" s="122"/>
      <c r="B590" s="102"/>
      <c r="C590" s="102" t="s">
        <v>667</v>
      </c>
      <c r="D590" s="103"/>
      <c r="E590" s="103"/>
      <c r="F590" s="105"/>
      <c r="G590" s="103"/>
      <c r="H590" s="104"/>
      <c r="I590" s="106"/>
    </row>
    <row r="591" spans="1:9" ht="12.75">
      <c r="A591" s="122"/>
      <c r="B591" s="102"/>
      <c r="C591" s="102" t="s">
        <v>668</v>
      </c>
      <c r="D591" s="103"/>
      <c r="E591" s="103"/>
      <c r="F591" s="105"/>
      <c r="G591" s="103"/>
      <c r="H591" s="104"/>
      <c r="I591" s="106"/>
    </row>
    <row r="592" spans="1:9" ht="12.75">
      <c r="A592" s="122"/>
      <c r="B592" s="102"/>
      <c r="C592" s="102" t="s">
        <v>616</v>
      </c>
      <c r="D592" s="103"/>
      <c r="E592" s="103"/>
      <c r="F592" s="105"/>
      <c r="G592" s="103"/>
      <c r="H592" s="104"/>
      <c r="I592" s="106"/>
    </row>
    <row r="593" spans="1:9" ht="12.75">
      <c r="A593" s="122"/>
      <c r="B593" s="102"/>
      <c r="C593" s="102" t="s">
        <v>669</v>
      </c>
      <c r="D593" s="103"/>
      <c r="E593" s="103"/>
      <c r="F593" s="105"/>
      <c r="G593" s="103"/>
      <c r="H593" s="104"/>
      <c r="I593" s="106"/>
    </row>
    <row r="594" spans="1:9" ht="12.75">
      <c r="A594" s="122"/>
      <c r="B594" s="102"/>
      <c r="C594" s="102" t="s">
        <v>670</v>
      </c>
      <c r="D594" s="103"/>
      <c r="E594" s="103"/>
      <c r="F594" s="105"/>
      <c r="G594" s="103"/>
      <c r="H594" s="104"/>
      <c r="I594" s="106"/>
    </row>
    <row r="595" spans="1:9" ht="12.75">
      <c r="A595" s="122"/>
      <c r="B595" s="102"/>
      <c r="C595" s="102" t="s">
        <v>671</v>
      </c>
      <c r="D595" s="103">
        <v>300</v>
      </c>
      <c r="E595" s="103">
        <f>D595</f>
        <v>300</v>
      </c>
      <c r="F595" s="104">
        <v>0</v>
      </c>
      <c r="G595" s="103">
        <f>(D595*1*0.1)/12</f>
        <v>2.5</v>
      </c>
      <c r="H595" s="104">
        <v>0</v>
      </c>
      <c r="I595" s="106">
        <f>G595</f>
        <v>2.5</v>
      </c>
    </row>
    <row r="596" spans="1:9" ht="12.75">
      <c r="A596" s="122"/>
      <c r="B596" s="102"/>
      <c r="C596" s="124"/>
      <c r="D596" s="103"/>
      <c r="E596" s="126"/>
      <c r="F596" s="104"/>
      <c r="G596" s="126"/>
      <c r="H596" s="104"/>
      <c r="I596" s="106"/>
    </row>
    <row r="597" spans="1:9" ht="12.75">
      <c r="A597" s="122"/>
      <c r="B597" s="102"/>
      <c r="C597" s="230"/>
      <c r="D597" s="103"/>
      <c r="E597" s="103"/>
      <c r="F597" s="105"/>
      <c r="G597" s="103"/>
      <c r="H597" s="104"/>
      <c r="I597" s="106"/>
    </row>
    <row r="598" spans="1:9" ht="12.75">
      <c r="A598" s="122"/>
      <c r="B598" s="102"/>
      <c r="C598" s="102"/>
      <c r="D598" s="103"/>
      <c r="E598" s="103"/>
      <c r="F598" s="105"/>
      <c r="G598" s="103"/>
      <c r="H598" s="104"/>
      <c r="I598" s="106"/>
    </row>
    <row r="599" spans="1:9" ht="12.75">
      <c r="A599" s="122"/>
      <c r="B599" s="102"/>
      <c r="C599" s="102"/>
      <c r="D599" s="103"/>
      <c r="E599" s="103"/>
      <c r="F599" s="105"/>
      <c r="G599" s="103"/>
      <c r="H599" s="104"/>
      <c r="I599" s="106"/>
    </row>
    <row r="600" spans="1:9" ht="12.75">
      <c r="A600" s="122"/>
      <c r="B600" s="102"/>
      <c r="C600" s="102"/>
      <c r="D600" s="103"/>
      <c r="E600" s="103"/>
      <c r="F600" s="105"/>
      <c r="G600" s="103"/>
      <c r="H600" s="104"/>
      <c r="I600" s="106"/>
    </row>
    <row r="601" spans="1:9" ht="12.75">
      <c r="A601" s="122"/>
      <c r="B601" s="102"/>
      <c r="C601" s="102"/>
      <c r="D601" s="103"/>
      <c r="E601" s="103"/>
      <c r="F601" s="105"/>
      <c r="G601" s="103"/>
      <c r="H601" s="104"/>
      <c r="I601" s="106"/>
    </row>
    <row r="602" spans="1:9" ht="12.75">
      <c r="A602" s="122"/>
      <c r="B602" s="102"/>
      <c r="C602" s="102"/>
      <c r="D602" s="103"/>
      <c r="E602" s="103"/>
      <c r="F602" s="105"/>
      <c r="G602" s="103"/>
      <c r="H602" s="104"/>
      <c r="I602" s="106"/>
    </row>
    <row r="603" spans="1:9" ht="12.75">
      <c r="A603" s="122"/>
      <c r="B603" s="102"/>
      <c r="C603" s="102"/>
      <c r="D603" s="103"/>
      <c r="E603" s="103"/>
      <c r="F603" s="104"/>
      <c r="G603" s="103"/>
      <c r="H603" s="104"/>
      <c r="I603" s="106"/>
    </row>
    <row r="604" spans="1:9" ht="12.75">
      <c r="A604" s="122"/>
      <c r="B604" s="102"/>
      <c r="C604" s="102"/>
      <c r="D604" s="126"/>
      <c r="E604" s="126"/>
      <c r="F604" s="104"/>
      <c r="G604" s="126"/>
      <c r="H604" s="104"/>
      <c r="I604" s="106"/>
    </row>
    <row r="605" spans="1:9" ht="12.75">
      <c r="A605" s="122"/>
      <c r="B605" s="102"/>
      <c r="C605" s="230"/>
      <c r="D605" s="103"/>
      <c r="E605" s="103"/>
      <c r="F605" s="105"/>
      <c r="G605" s="103"/>
      <c r="H605" s="104"/>
      <c r="I605" s="106"/>
    </row>
    <row r="606" spans="1:9" ht="12.75">
      <c r="A606" s="122"/>
      <c r="B606" s="102"/>
      <c r="C606" s="102"/>
      <c r="D606" s="103"/>
      <c r="E606" s="103"/>
      <c r="F606" s="105"/>
      <c r="G606" s="103"/>
      <c r="H606" s="104"/>
      <c r="I606" s="106"/>
    </row>
    <row r="607" spans="1:9" ht="12.75">
      <c r="A607" s="122"/>
      <c r="B607" s="102"/>
      <c r="C607" s="102"/>
      <c r="D607" s="103"/>
      <c r="E607" s="103"/>
      <c r="F607" s="105"/>
      <c r="G607" s="103"/>
      <c r="H607" s="104"/>
      <c r="I607" s="106"/>
    </row>
    <row r="608" spans="1:9" ht="12.75">
      <c r="A608" s="122"/>
      <c r="B608" s="102"/>
      <c r="C608" s="102"/>
      <c r="D608" s="103"/>
      <c r="E608" s="103"/>
      <c r="F608" s="105"/>
      <c r="G608" s="103"/>
      <c r="H608" s="104"/>
      <c r="I608" s="106"/>
    </row>
    <row r="609" spans="1:9" ht="12.75">
      <c r="A609" s="122"/>
      <c r="B609" s="102"/>
      <c r="C609" s="102"/>
      <c r="D609" s="103"/>
      <c r="E609" s="103"/>
      <c r="F609" s="105"/>
      <c r="G609" s="103"/>
      <c r="H609" s="104"/>
      <c r="I609" s="106"/>
    </row>
    <row r="610" spans="1:9" ht="12.75">
      <c r="A610" s="122"/>
      <c r="B610" s="102"/>
      <c r="C610" s="102"/>
      <c r="D610" s="103"/>
      <c r="E610" s="103"/>
      <c r="F610" s="105"/>
      <c r="G610" s="103"/>
      <c r="H610" s="104"/>
      <c r="I610" s="106"/>
    </row>
    <row r="611" spans="1:9" ht="12.75">
      <c r="A611" s="122"/>
      <c r="B611" s="102"/>
      <c r="C611" s="102"/>
      <c r="D611" s="103"/>
      <c r="E611" s="103"/>
      <c r="F611" s="104"/>
      <c r="G611" s="103"/>
      <c r="H611" s="104"/>
      <c r="I611" s="106"/>
    </row>
    <row r="612" spans="1:9" ht="12.75">
      <c r="A612" s="122"/>
      <c r="B612" s="102"/>
      <c r="C612" s="124"/>
      <c r="D612" s="124"/>
      <c r="E612" s="126"/>
      <c r="F612" s="104"/>
      <c r="G612" s="126"/>
      <c r="H612" s="104"/>
      <c r="I612" s="106"/>
    </row>
    <row r="613" spans="1:9" ht="12.75">
      <c r="A613" s="122"/>
      <c r="B613" s="102"/>
      <c r="C613" s="230"/>
      <c r="D613" s="103"/>
      <c r="E613" s="103"/>
      <c r="F613" s="105"/>
      <c r="G613" s="103"/>
      <c r="H613" s="104"/>
      <c r="I613" s="106"/>
    </row>
    <row r="614" spans="1:9" ht="12.75">
      <c r="A614" s="122"/>
      <c r="B614" s="102"/>
      <c r="C614" s="102"/>
      <c r="D614" s="103"/>
      <c r="E614" s="103"/>
      <c r="F614" s="105"/>
      <c r="G614" s="103"/>
      <c r="H614" s="104"/>
      <c r="I614" s="106"/>
    </row>
    <row r="615" spans="1:9" ht="12.75">
      <c r="A615" s="122"/>
      <c r="B615" s="102"/>
      <c r="C615" s="102"/>
      <c r="D615" s="103"/>
      <c r="E615" s="103"/>
      <c r="F615" s="105"/>
      <c r="G615" s="103"/>
      <c r="H615" s="104"/>
      <c r="I615" s="106"/>
    </row>
    <row r="616" spans="1:9" ht="12.75">
      <c r="A616" s="122"/>
      <c r="B616" s="102"/>
      <c r="C616" s="102"/>
      <c r="D616" s="103"/>
      <c r="E616" s="103"/>
      <c r="F616" s="105"/>
      <c r="G616" s="103"/>
      <c r="H616" s="104"/>
      <c r="I616" s="106"/>
    </row>
    <row r="617" spans="1:9" ht="12.75">
      <c r="A617" s="122"/>
      <c r="B617" s="102"/>
      <c r="C617" s="102"/>
      <c r="D617" s="103"/>
      <c r="E617" s="103"/>
      <c r="F617" s="105"/>
      <c r="G617" s="103"/>
      <c r="H617" s="104"/>
      <c r="I617" s="106"/>
    </row>
    <row r="618" spans="1:9" ht="12.75">
      <c r="A618" s="122"/>
      <c r="B618" s="102"/>
      <c r="C618" s="102"/>
      <c r="D618" s="103"/>
      <c r="E618" s="103"/>
      <c r="F618" s="105"/>
      <c r="G618" s="103"/>
      <c r="H618" s="104"/>
      <c r="I618" s="106"/>
    </row>
    <row r="619" spans="1:9" ht="12.75">
      <c r="A619" s="122"/>
      <c r="B619" s="102"/>
      <c r="C619" s="102"/>
      <c r="D619" s="103"/>
      <c r="E619" s="103"/>
      <c r="F619" s="104"/>
      <c r="G619" s="103"/>
      <c r="H619" s="104"/>
      <c r="I619" s="106"/>
    </row>
    <row r="620" spans="1:9" ht="12.75">
      <c r="A620" s="122"/>
      <c r="B620" s="102"/>
      <c r="C620" s="124"/>
      <c r="D620" s="103"/>
      <c r="E620" s="126"/>
      <c r="F620" s="104"/>
      <c r="G620" s="126"/>
      <c r="H620" s="104"/>
      <c r="I620" s="106"/>
    </row>
    <row r="621" spans="1:9" ht="12.75">
      <c r="A621" s="122"/>
      <c r="B621" s="102"/>
      <c r="C621" s="230"/>
      <c r="D621" s="103"/>
      <c r="E621" s="103"/>
      <c r="F621" s="105"/>
      <c r="G621" s="103"/>
      <c r="H621" s="104"/>
      <c r="I621" s="106"/>
    </row>
    <row r="622" spans="1:9" ht="12.75">
      <c r="A622" s="122"/>
      <c r="B622" s="102"/>
      <c r="C622" s="102"/>
      <c r="D622" s="103"/>
      <c r="E622" s="103"/>
      <c r="F622" s="105"/>
      <c r="G622" s="103"/>
      <c r="H622" s="104"/>
      <c r="I622" s="106"/>
    </row>
    <row r="623" spans="1:9" ht="12.75">
      <c r="A623" s="122"/>
      <c r="B623" s="102"/>
      <c r="C623" s="102"/>
      <c r="D623" s="103"/>
      <c r="E623" s="103"/>
      <c r="F623" s="105"/>
      <c r="G623" s="103"/>
      <c r="H623" s="104"/>
      <c r="I623" s="106"/>
    </row>
    <row r="624" spans="1:9" ht="12.75">
      <c r="A624" s="122"/>
      <c r="B624" s="102"/>
      <c r="C624" s="102"/>
      <c r="D624" s="103"/>
      <c r="E624" s="103"/>
      <c r="F624" s="105"/>
      <c r="G624" s="103"/>
      <c r="H624" s="104"/>
      <c r="I624" s="106"/>
    </row>
    <row r="625" spans="1:9" ht="12.75">
      <c r="A625" s="122"/>
      <c r="B625" s="102"/>
      <c r="C625" s="102"/>
      <c r="D625" s="103"/>
      <c r="E625" s="103"/>
      <c r="F625" s="105"/>
      <c r="G625" s="103"/>
      <c r="H625" s="104"/>
      <c r="I625" s="106"/>
    </row>
    <row r="626" spans="1:9" ht="12.75">
      <c r="A626" s="122"/>
      <c r="B626" s="102"/>
      <c r="C626" s="102"/>
      <c r="D626" s="103"/>
      <c r="E626" s="103"/>
      <c r="F626" s="105"/>
      <c r="G626" s="103"/>
      <c r="H626" s="104"/>
      <c r="I626" s="106"/>
    </row>
    <row r="627" spans="1:9" ht="12.75">
      <c r="A627" s="122"/>
      <c r="B627" s="102"/>
      <c r="C627" s="102"/>
      <c r="D627" s="103"/>
      <c r="E627" s="103"/>
      <c r="F627" s="104"/>
      <c r="G627" s="103"/>
      <c r="H627" s="104"/>
      <c r="I627" s="106"/>
    </row>
    <row r="628" spans="1:9" ht="12.75">
      <c r="A628" s="122"/>
      <c r="B628" s="102"/>
      <c r="C628" s="124"/>
      <c r="D628" s="103"/>
      <c r="E628" s="126"/>
      <c r="F628" s="104"/>
      <c r="G628" s="126"/>
      <c r="H628" s="104"/>
      <c r="I628" s="106"/>
    </row>
    <row r="629" spans="1:9" ht="12.75">
      <c r="A629" s="122"/>
      <c r="B629" s="102"/>
      <c r="C629" s="230"/>
      <c r="D629" s="124"/>
      <c r="E629" s="126"/>
      <c r="F629" s="104"/>
      <c r="G629" s="126"/>
      <c r="H629" s="104"/>
      <c r="I629" s="106"/>
    </row>
    <row r="630" spans="1:9" ht="12.75">
      <c r="A630" s="122"/>
      <c r="B630" s="102"/>
      <c r="C630" s="102"/>
      <c r="D630" s="124"/>
      <c r="E630" s="126"/>
      <c r="F630" s="104"/>
      <c r="G630" s="126"/>
      <c r="H630" s="104"/>
      <c r="I630" s="106"/>
    </row>
    <row r="631" spans="1:9" ht="12.75">
      <c r="A631" s="122"/>
      <c r="B631" s="102"/>
      <c r="C631" s="102"/>
      <c r="D631" s="124"/>
      <c r="E631" s="126"/>
      <c r="F631" s="104"/>
      <c r="G631" s="126"/>
      <c r="H631" s="104"/>
      <c r="I631" s="106"/>
    </row>
    <row r="632" spans="1:9" ht="12.75">
      <c r="A632" s="122"/>
      <c r="B632" s="102"/>
      <c r="C632" s="102"/>
      <c r="D632" s="124"/>
      <c r="E632" s="126"/>
      <c r="F632" s="104"/>
      <c r="G632" s="126"/>
      <c r="H632" s="104"/>
      <c r="I632" s="106"/>
    </row>
    <row r="633" spans="1:9" ht="12.75">
      <c r="A633" s="122"/>
      <c r="B633" s="102"/>
      <c r="C633" s="102"/>
      <c r="D633" s="124"/>
      <c r="E633" s="126"/>
      <c r="F633" s="104"/>
      <c r="G633" s="126"/>
      <c r="H633" s="104"/>
      <c r="I633" s="106"/>
    </row>
    <row r="634" spans="1:9" ht="12.75">
      <c r="A634" s="122"/>
      <c r="B634" s="102"/>
      <c r="C634" s="102"/>
      <c r="D634" s="124"/>
      <c r="E634" s="126"/>
      <c r="F634" s="104"/>
      <c r="G634" s="126"/>
      <c r="H634" s="104"/>
      <c r="I634" s="106"/>
    </row>
    <row r="635" spans="1:9" ht="12.75">
      <c r="A635" s="128"/>
      <c r="B635" s="114"/>
      <c r="C635" s="114"/>
      <c r="D635" s="110"/>
      <c r="E635" s="110"/>
      <c r="F635" s="130"/>
      <c r="G635" s="110"/>
      <c r="H635" s="130"/>
      <c r="I635" s="131"/>
    </row>
    <row r="636" spans="1:9" ht="12.75">
      <c r="A636" s="132"/>
      <c r="B636" s="133"/>
      <c r="C636" s="133"/>
      <c r="D636" s="134"/>
      <c r="E636" s="134"/>
      <c r="F636" s="135"/>
      <c r="G636" s="136"/>
      <c r="H636" s="136"/>
      <c r="I636" s="136"/>
    </row>
    <row r="637" spans="1:9" ht="12.75">
      <c r="A637" s="82"/>
      <c r="B637" s="83"/>
      <c r="C637" s="231" t="s">
        <v>672</v>
      </c>
      <c r="D637" s="160">
        <f aca="true" t="shared" si="4" ref="D637:I637">SUM(D589:D635)</f>
        <v>300</v>
      </c>
      <c r="E637" s="160">
        <f t="shared" si="4"/>
        <v>300</v>
      </c>
      <c r="F637" s="160">
        <f t="shared" si="4"/>
        <v>0</v>
      </c>
      <c r="G637" s="160">
        <f t="shared" si="4"/>
        <v>2.5</v>
      </c>
      <c r="H637" s="160">
        <f t="shared" si="4"/>
        <v>0</v>
      </c>
      <c r="I637" s="160">
        <f t="shared" si="4"/>
        <v>2.5</v>
      </c>
    </row>
    <row r="641" spans="1:9" ht="12.75">
      <c r="A641" s="76" t="s">
        <v>0</v>
      </c>
      <c r="B641" s="77"/>
      <c r="C641" s="77"/>
      <c r="D641" s="112"/>
      <c r="E641" s="112"/>
      <c r="F641" s="79" t="s">
        <v>1</v>
      </c>
      <c r="G641" s="79"/>
      <c r="H641" s="79"/>
      <c r="I641" s="79"/>
    </row>
    <row r="642" spans="1:9" ht="12.75">
      <c r="A642" s="76" t="s">
        <v>2</v>
      </c>
      <c r="B642" s="77"/>
      <c r="C642" s="77"/>
      <c r="D642" s="112"/>
      <c r="E642" s="112"/>
      <c r="F642" s="79" t="s">
        <v>3</v>
      </c>
      <c r="G642" s="79"/>
      <c r="H642" s="79"/>
      <c r="I642" s="79"/>
    </row>
    <row r="643" spans="1:9" ht="12.75">
      <c r="A643" s="76" t="s">
        <v>4</v>
      </c>
      <c r="B643" s="77"/>
      <c r="C643" s="77"/>
      <c r="D643" s="78"/>
      <c r="E643" s="80"/>
      <c r="F643" s="80"/>
      <c r="G643" s="81"/>
      <c r="H643" s="80"/>
      <c r="I643" s="81"/>
    </row>
    <row r="644" spans="1:9" ht="20.25">
      <c r="A644" s="211" t="s">
        <v>481</v>
      </c>
      <c r="B644" s="211"/>
      <c r="C644" s="211"/>
      <c r="D644" s="211"/>
      <c r="E644" s="211"/>
      <c r="F644" s="211"/>
      <c r="G644" s="211"/>
      <c r="H644" s="211"/>
      <c r="I644" s="211"/>
    </row>
    <row r="645" spans="1:9" ht="12.75">
      <c r="A645" s="82"/>
      <c r="B645" s="83"/>
      <c r="C645" s="83"/>
      <c r="D645" s="78"/>
      <c r="E645" s="80"/>
      <c r="F645" s="80"/>
      <c r="G645" s="81"/>
      <c r="H645" s="80"/>
      <c r="I645" s="81"/>
    </row>
    <row r="646" spans="1:9" ht="12.75">
      <c r="A646" s="84"/>
      <c r="B646" s="83"/>
      <c r="C646" s="83"/>
      <c r="D646" s="78"/>
      <c r="E646" s="80"/>
      <c r="F646" s="80"/>
      <c r="G646" s="81"/>
      <c r="H646" s="80"/>
      <c r="I646" s="81"/>
    </row>
    <row r="647" spans="1:9" ht="12.75">
      <c r="A647" s="22" t="s">
        <v>317</v>
      </c>
      <c r="B647" s="85"/>
      <c r="C647" s="85"/>
      <c r="D647" s="86"/>
      <c r="E647" s="85"/>
      <c r="F647" s="85"/>
      <c r="G647" s="85"/>
      <c r="H647" s="80"/>
      <c r="I647" s="81"/>
    </row>
    <row r="648" spans="1:9" ht="12.75">
      <c r="A648" s="82"/>
      <c r="B648" s="83"/>
      <c r="C648" s="83"/>
      <c r="D648" s="78"/>
      <c r="E648" s="80"/>
      <c r="F648" s="80"/>
      <c r="G648" s="81"/>
      <c r="H648" s="80"/>
      <c r="I648" s="81"/>
    </row>
    <row r="649" spans="1:9" ht="12.75">
      <c r="A649" s="115"/>
      <c r="B649" s="116"/>
      <c r="C649" s="116"/>
      <c r="D649" s="117"/>
      <c r="E649" s="118"/>
      <c r="F649" s="118"/>
      <c r="G649" s="119"/>
      <c r="H649" s="118"/>
      <c r="I649" s="119"/>
    </row>
    <row r="650" spans="1:9" ht="12.75">
      <c r="A650" s="88"/>
      <c r="B650" s="89"/>
      <c r="C650" s="89"/>
      <c r="D650" s="90" t="s">
        <v>5</v>
      </c>
      <c r="E650" s="89" t="s">
        <v>6</v>
      </c>
      <c r="F650" s="89" t="s">
        <v>265</v>
      </c>
      <c r="G650" s="89" t="s">
        <v>8</v>
      </c>
      <c r="H650" s="89" t="s">
        <v>266</v>
      </c>
      <c r="I650" s="89" t="s">
        <v>265</v>
      </c>
    </row>
    <row r="651" spans="1:9" ht="12.75">
      <c r="A651" s="92" t="s">
        <v>9</v>
      </c>
      <c r="B651" s="93" t="s">
        <v>10</v>
      </c>
      <c r="C651" s="93" t="s">
        <v>11</v>
      </c>
      <c r="D651" s="94" t="s">
        <v>12</v>
      </c>
      <c r="E651" s="93" t="s">
        <v>13</v>
      </c>
      <c r="F651" s="93" t="s">
        <v>14</v>
      </c>
      <c r="G651" s="93" t="s">
        <v>15</v>
      </c>
      <c r="H651" s="93" t="s">
        <v>267</v>
      </c>
      <c r="I651" s="93" t="s">
        <v>14</v>
      </c>
    </row>
    <row r="652" spans="1:9" ht="12.75">
      <c r="A652" s="96"/>
      <c r="B652" s="97"/>
      <c r="C652" s="97"/>
      <c r="D652" s="98" t="s">
        <v>16</v>
      </c>
      <c r="E652" s="97">
        <v>2007</v>
      </c>
      <c r="F652" s="97">
        <v>2006</v>
      </c>
      <c r="G652" s="97">
        <v>2007</v>
      </c>
      <c r="H652" s="97"/>
      <c r="I652" s="97">
        <v>2007</v>
      </c>
    </row>
    <row r="653" spans="1:9" ht="12.75">
      <c r="A653" s="122" t="s">
        <v>673</v>
      </c>
      <c r="B653" s="102"/>
      <c r="C653" s="230" t="s">
        <v>674</v>
      </c>
      <c r="D653" s="103"/>
      <c r="E653" s="103"/>
      <c r="F653" s="105"/>
      <c r="G653" s="103"/>
      <c r="H653" s="104"/>
      <c r="I653" s="106"/>
    </row>
    <row r="654" spans="1:9" ht="12.75">
      <c r="A654" s="122"/>
      <c r="B654" s="102"/>
      <c r="C654" s="102" t="s">
        <v>675</v>
      </c>
      <c r="D654" s="103"/>
      <c r="E654" s="103"/>
      <c r="F654" s="105"/>
      <c r="G654" s="103"/>
      <c r="H654" s="104"/>
      <c r="I654" s="106"/>
    </row>
    <row r="655" spans="1:9" ht="12.75">
      <c r="A655" s="122"/>
      <c r="B655" s="102"/>
      <c r="C655" s="102" t="s">
        <v>676</v>
      </c>
      <c r="D655" s="103"/>
      <c r="E655" s="103"/>
      <c r="F655" s="105"/>
      <c r="G655" s="103"/>
      <c r="H655" s="104"/>
      <c r="I655" s="106"/>
    </row>
    <row r="656" spans="1:9" ht="12.75">
      <c r="A656" s="122"/>
      <c r="B656" s="102"/>
      <c r="C656" s="102" t="s">
        <v>616</v>
      </c>
      <c r="D656" s="103"/>
      <c r="E656" s="103"/>
      <c r="F656" s="105"/>
      <c r="G656" s="103"/>
      <c r="H656" s="104"/>
      <c r="I656" s="106"/>
    </row>
    <row r="657" spans="1:9" ht="12.75">
      <c r="A657" s="122"/>
      <c r="B657" s="102"/>
      <c r="C657" s="102" t="s">
        <v>677</v>
      </c>
      <c r="D657" s="103"/>
      <c r="E657" s="103"/>
      <c r="F657" s="105"/>
      <c r="G657" s="103"/>
      <c r="H657" s="104"/>
      <c r="I657" s="106"/>
    </row>
    <row r="658" spans="1:9" ht="12.75">
      <c r="A658" s="122"/>
      <c r="B658" s="102"/>
      <c r="C658" s="102" t="s">
        <v>678</v>
      </c>
      <c r="D658" s="103"/>
      <c r="E658" s="103"/>
      <c r="F658" s="105"/>
      <c r="G658" s="103"/>
      <c r="H658" s="104"/>
      <c r="I658" s="106"/>
    </row>
    <row r="659" spans="1:9" ht="12.75">
      <c r="A659" s="122"/>
      <c r="B659" s="102"/>
      <c r="C659" s="102" t="s">
        <v>679</v>
      </c>
      <c r="D659" s="103">
        <v>1890</v>
      </c>
      <c r="E659" s="103">
        <f>D659</f>
        <v>1890</v>
      </c>
      <c r="F659" s="104">
        <v>0</v>
      </c>
      <c r="G659" s="103">
        <f>(D659*0*0.1)/12</f>
        <v>0</v>
      </c>
      <c r="H659" s="104">
        <v>0</v>
      </c>
      <c r="I659" s="106">
        <f>G659</f>
        <v>0</v>
      </c>
    </row>
    <row r="660" spans="1:9" ht="12.75">
      <c r="A660" s="122"/>
      <c r="B660" s="102"/>
      <c r="C660" s="124"/>
      <c r="D660" s="103"/>
      <c r="E660" s="126"/>
      <c r="F660" s="104"/>
      <c r="G660" s="126"/>
      <c r="H660" s="104"/>
      <c r="I660" s="106"/>
    </row>
    <row r="661" spans="1:9" ht="12.75">
      <c r="A661" s="122" t="s">
        <v>680</v>
      </c>
      <c r="B661" s="102"/>
      <c r="C661" s="230" t="s">
        <v>275</v>
      </c>
      <c r="D661" s="103"/>
      <c r="E661" s="103"/>
      <c r="F661" s="105"/>
      <c r="G661" s="103"/>
      <c r="H661" s="104"/>
      <c r="I661" s="106"/>
    </row>
    <row r="662" spans="1:9" ht="12.75">
      <c r="A662" s="122"/>
      <c r="B662" s="102"/>
      <c r="C662" s="102" t="s">
        <v>681</v>
      </c>
      <c r="D662" s="103"/>
      <c r="E662" s="103"/>
      <c r="F662" s="105"/>
      <c r="G662" s="103"/>
      <c r="H662" s="104"/>
      <c r="I662" s="106"/>
    </row>
    <row r="663" spans="1:9" ht="12.75">
      <c r="A663" s="122"/>
      <c r="B663" s="102"/>
      <c r="C663" s="102" t="s">
        <v>682</v>
      </c>
      <c r="D663" s="103"/>
      <c r="E663" s="103"/>
      <c r="F663" s="105"/>
      <c r="G663" s="103"/>
      <c r="H663" s="104"/>
      <c r="I663" s="106"/>
    </row>
    <row r="664" spans="1:9" ht="12.75">
      <c r="A664" s="122"/>
      <c r="B664" s="102"/>
      <c r="C664" s="102" t="s">
        <v>616</v>
      </c>
      <c r="D664" s="103"/>
      <c r="E664" s="103"/>
      <c r="F664" s="105"/>
      <c r="G664" s="103"/>
      <c r="H664" s="104"/>
      <c r="I664" s="106"/>
    </row>
    <row r="665" spans="1:9" ht="12.75">
      <c r="A665" s="122"/>
      <c r="B665" s="102"/>
      <c r="C665" s="102" t="s">
        <v>683</v>
      </c>
      <c r="D665" s="103"/>
      <c r="E665" s="103"/>
      <c r="F665" s="105"/>
      <c r="G665" s="103"/>
      <c r="H665" s="104"/>
      <c r="I665" s="106"/>
    </row>
    <row r="666" spans="1:9" ht="12.75">
      <c r="A666" s="122"/>
      <c r="B666" s="102"/>
      <c r="C666" s="102" t="s">
        <v>684</v>
      </c>
      <c r="D666" s="103"/>
      <c r="E666" s="103"/>
      <c r="F666" s="105"/>
      <c r="G666" s="103"/>
      <c r="H666" s="104"/>
      <c r="I666" s="106"/>
    </row>
    <row r="667" spans="1:9" ht="12.75">
      <c r="A667" s="122"/>
      <c r="B667" s="102"/>
      <c r="C667" s="102" t="s">
        <v>679</v>
      </c>
      <c r="D667" s="103">
        <v>12000</v>
      </c>
      <c r="E667" s="103">
        <f>D667</f>
        <v>12000</v>
      </c>
      <c r="F667" s="104">
        <v>0</v>
      </c>
      <c r="G667" s="103">
        <f>(D667*0*0.1)/12</f>
        <v>0</v>
      </c>
      <c r="H667" s="104">
        <v>0</v>
      </c>
      <c r="I667" s="106">
        <f>G667</f>
        <v>0</v>
      </c>
    </row>
    <row r="668" spans="1:9" ht="12.75">
      <c r="A668" s="122"/>
      <c r="B668" s="102"/>
      <c r="C668" s="102"/>
      <c r="D668" s="126"/>
      <c r="E668" s="126"/>
      <c r="F668" s="104"/>
      <c r="G668" s="126"/>
      <c r="H668" s="104"/>
      <c r="I668" s="106"/>
    </row>
    <row r="669" spans="1:9" ht="12.75">
      <c r="A669" s="122" t="s">
        <v>685</v>
      </c>
      <c r="B669" s="102"/>
      <c r="C669" s="230" t="s">
        <v>239</v>
      </c>
      <c r="D669" s="103"/>
      <c r="E669" s="103"/>
      <c r="F669" s="105"/>
      <c r="G669" s="103"/>
      <c r="H669" s="104"/>
      <c r="I669" s="106"/>
    </row>
    <row r="670" spans="1:9" ht="12.75">
      <c r="A670" s="122"/>
      <c r="B670" s="102"/>
      <c r="C670" s="102" t="s">
        <v>686</v>
      </c>
      <c r="D670" s="103"/>
      <c r="E670" s="103"/>
      <c r="F670" s="105"/>
      <c r="G670" s="103"/>
      <c r="H670" s="104"/>
      <c r="I670" s="106"/>
    </row>
    <row r="671" spans="1:9" ht="12.75">
      <c r="A671" s="122"/>
      <c r="B671" s="102"/>
      <c r="C671" s="102" t="s">
        <v>491</v>
      </c>
      <c r="D671" s="103"/>
      <c r="E671" s="103"/>
      <c r="F671" s="105"/>
      <c r="G671" s="103"/>
      <c r="H671" s="104"/>
      <c r="I671" s="106"/>
    </row>
    <row r="672" spans="1:9" ht="12.75">
      <c r="A672" s="122"/>
      <c r="B672" s="102"/>
      <c r="C672" s="102" t="s">
        <v>616</v>
      </c>
      <c r="D672" s="103"/>
      <c r="E672" s="103"/>
      <c r="F672" s="105"/>
      <c r="G672" s="103"/>
      <c r="H672" s="104"/>
      <c r="I672" s="106"/>
    </row>
    <row r="673" spans="1:9" ht="12.75">
      <c r="A673" s="122"/>
      <c r="B673" s="102"/>
      <c r="C673" s="102" t="s">
        <v>687</v>
      </c>
      <c r="D673" s="103"/>
      <c r="E673" s="103"/>
      <c r="F673" s="105"/>
      <c r="G673" s="103"/>
      <c r="H673" s="104"/>
      <c r="I673" s="106"/>
    </row>
    <row r="674" spans="1:9" ht="12.75">
      <c r="A674" s="122"/>
      <c r="B674" s="102"/>
      <c r="C674" s="102" t="s">
        <v>688</v>
      </c>
      <c r="D674" s="103"/>
      <c r="E674" s="103"/>
      <c r="F674" s="105"/>
      <c r="G674" s="103"/>
      <c r="H674" s="104"/>
      <c r="I674" s="106"/>
    </row>
    <row r="675" spans="1:9" ht="12.75">
      <c r="A675" s="122"/>
      <c r="B675" s="102"/>
      <c r="C675" s="102" t="s">
        <v>689</v>
      </c>
      <c r="D675" s="103">
        <v>630</v>
      </c>
      <c r="E675" s="103">
        <f>D675</f>
        <v>630</v>
      </c>
      <c r="F675" s="104">
        <v>0</v>
      </c>
      <c r="G675" s="103">
        <f>(D675*0*0.1)/12</f>
        <v>0</v>
      </c>
      <c r="H675" s="104">
        <v>0</v>
      </c>
      <c r="I675" s="106">
        <f>G675</f>
        <v>0</v>
      </c>
    </row>
    <row r="676" spans="1:9" ht="12.75">
      <c r="A676" s="122"/>
      <c r="B676" s="102"/>
      <c r="C676" s="124"/>
      <c r="D676" s="124"/>
      <c r="E676" s="126"/>
      <c r="F676" s="104"/>
      <c r="G676" s="126"/>
      <c r="H676" s="104"/>
      <c r="I676" s="106"/>
    </row>
    <row r="677" spans="1:9" ht="12.75">
      <c r="A677" s="122" t="s">
        <v>690</v>
      </c>
      <c r="B677" s="102"/>
      <c r="C677" s="230" t="s">
        <v>239</v>
      </c>
      <c r="D677" s="103"/>
      <c r="E677" s="103"/>
      <c r="F677" s="105"/>
      <c r="G677" s="103"/>
      <c r="H677" s="104"/>
      <c r="I677" s="106"/>
    </row>
    <row r="678" spans="1:9" ht="12.75">
      <c r="A678" s="122"/>
      <c r="B678" s="102"/>
      <c r="C678" s="102" t="s">
        <v>686</v>
      </c>
      <c r="D678" s="103"/>
      <c r="E678" s="103"/>
      <c r="F678" s="105"/>
      <c r="G678" s="103"/>
      <c r="H678" s="104"/>
      <c r="I678" s="106"/>
    </row>
    <row r="679" spans="1:9" ht="12.75">
      <c r="A679" s="122"/>
      <c r="B679" s="102"/>
      <c r="C679" s="102" t="s">
        <v>491</v>
      </c>
      <c r="D679" s="103"/>
      <c r="E679" s="103"/>
      <c r="F679" s="105"/>
      <c r="G679" s="103"/>
      <c r="H679" s="104"/>
      <c r="I679" s="106"/>
    </row>
    <row r="680" spans="1:9" ht="12.75">
      <c r="A680" s="122"/>
      <c r="B680" s="102"/>
      <c r="C680" s="102" t="s">
        <v>616</v>
      </c>
      <c r="D680" s="103"/>
      <c r="E680" s="103"/>
      <c r="F680" s="105"/>
      <c r="G680" s="103"/>
      <c r="H680" s="104"/>
      <c r="I680" s="106"/>
    </row>
    <row r="681" spans="1:9" ht="12.75">
      <c r="A681" s="122"/>
      <c r="B681" s="102"/>
      <c r="C681" s="102" t="s">
        <v>687</v>
      </c>
      <c r="D681" s="103"/>
      <c r="E681" s="103"/>
      <c r="F681" s="105"/>
      <c r="G681" s="103"/>
      <c r="H681" s="104"/>
      <c r="I681" s="106"/>
    </row>
    <row r="682" spans="1:9" ht="12.75">
      <c r="A682" s="122"/>
      <c r="B682" s="102"/>
      <c r="C682" s="102" t="s">
        <v>688</v>
      </c>
      <c r="D682" s="103"/>
      <c r="E682" s="103"/>
      <c r="F682" s="105"/>
      <c r="G682" s="103"/>
      <c r="H682" s="104"/>
      <c r="I682" s="106"/>
    </row>
    <row r="683" spans="1:9" ht="12.75">
      <c r="A683" s="122"/>
      <c r="B683" s="102"/>
      <c r="C683" s="102" t="s">
        <v>689</v>
      </c>
      <c r="D683" s="103">
        <v>630</v>
      </c>
      <c r="E683" s="103">
        <f>D683</f>
        <v>630</v>
      </c>
      <c r="F683" s="104">
        <v>0</v>
      </c>
      <c r="G683" s="103">
        <f>(D683*0*0.1)/12</f>
        <v>0</v>
      </c>
      <c r="H683" s="104">
        <v>0</v>
      </c>
      <c r="I683" s="106">
        <f>G683</f>
        <v>0</v>
      </c>
    </row>
    <row r="684" spans="1:9" ht="12.75">
      <c r="A684" s="122"/>
      <c r="B684" s="102"/>
      <c r="C684" s="124"/>
      <c r="D684" s="103"/>
      <c r="E684" s="126"/>
      <c r="F684" s="104"/>
      <c r="G684" s="126"/>
      <c r="H684" s="104"/>
      <c r="I684" s="106"/>
    </row>
    <row r="685" spans="1:9" ht="12.75">
      <c r="A685" s="122" t="s">
        <v>691</v>
      </c>
      <c r="B685" s="102"/>
      <c r="C685" s="230" t="s">
        <v>239</v>
      </c>
      <c r="D685" s="103"/>
      <c r="E685" s="103"/>
      <c r="F685" s="105"/>
      <c r="G685" s="103"/>
      <c r="H685" s="104"/>
      <c r="I685" s="106"/>
    </row>
    <row r="686" spans="1:9" ht="12.75">
      <c r="A686" s="122"/>
      <c r="B686" s="102"/>
      <c r="C686" s="102" t="s">
        <v>686</v>
      </c>
      <c r="D686" s="103"/>
      <c r="E686" s="103"/>
      <c r="F686" s="105"/>
      <c r="G686" s="103"/>
      <c r="H686" s="104"/>
      <c r="I686" s="106"/>
    </row>
    <row r="687" spans="1:9" ht="12.75">
      <c r="A687" s="122"/>
      <c r="B687" s="102"/>
      <c r="C687" s="102" t="s">
        <v>491</v>
      </c>
      <c r="D687" s="103"/>
      <c r="E687" s="103"/>
      <c r="F687" s="105"/>
      <c r="G687" s="103"/>
      <c r="H687" s="104"/>
      <c r="I687" s="106"/>
    </row>
    <row r="688" spans="1:9" ht="12.75">
      <c r="A688" s="122"/>
      <c r="B688" s="102"/>
      <c r="C688" s="102" t="s">
        <v>616</v>
      </c>
      <c r="D688" s="103"/>
      <c r="E688" s="103"/>
      <c r="F688" s="105"/>
      <c r="G688" s="103"/>
      <c r="H688" s="104"/>
      <c r="I688" s="106"/>
    </row>
    <row r="689" spans="1:9" ht="12.75">
      <c r="A689" s="122"/>
      <c r="B689" s="102"/>
      <c r="C689" s="102" t="s">
        <v>687</v>
      </c>
      <c r="D689" s="103"/>
      <c r="E689" s="103"/>
      <c r="F689" s="105"/>
      <c r="G689" s="103"/>
      <c r="H689" s="104"/>
      <c r="I689" s="106"/>
    </row>
    <row r="690" spans="1:9" ht="12.75">
      <c r="A690" s="122"/>
      <c r="B690" s="102"/>
      <c r="C690" s="102" t="s">
        <v>688</v>
      </c>
      <c r="D690" s="103"/>
      <c r="E690" s="103"/>
      <c r="F690" s="105"/>
      <c r="G690" s="103"/>
      <c r="H690" s="104"/>
      <c r="I690" s="106"/>
    </row>
    <row r="691" spans="1:9" ht="12.75">
      <c r="A691" s="122"/>
      <c r="B691" s="102"/>
      <c r="C691" s="102" t="s">
        <v>689</v>
      </c>
      <c r="D691" s="103">
        <v>630</v>
      </c>
      <c r="E691" s="103">
        <f>D691</f>
        <v>630</v>
      </c>
      <c r="F691" s="104">
        <v>0</v>
      </c>
      <c r="G691" s="103">
        <f>(D691*0*0.1)/12</f>
        <v>0</v>
      </c>
      <c r="H691" s="104">
        <v>0</v>
      </c>
      <c r="I691" s="106">
        <f>G691</f>
        <v>0</v>
      </c>
    </row>
    <row r="692" spans="1:9" ht="12.75">
      <c r="A692" s="122"/>
      <c r="B692" s="102"/>
      <c r="C692" s="124"/>
      <c r="D692" s="103"/>
      <c r="E692" s="126"/>
      <c r="F692" s="104"/>
      <c r="G692" s="126"/>
      <c r="H692" s="104"/>
      <c r="I692" s="106"/>
    </row>
    <row r="693" spans="1:9" ht="12.75">
      <c r="A693" s="122"/>
      <c r="B693" s="102"/>
      <c r="C693" s="230"/>
      <c r="D693" s="124"/>
      <c r="E693" s="126"/>
      <c r="F693" s="104"/>
      <c r="G693" s="126"/>
      <c r="H693" s="104"/>
      <c r="I693" s="106"/>
    </row>
    <row r="694" spans="1:9" ht="12.75">
      <c r="A694" s="122"/>
      <c r="B694" s="102"/>
      <c r="C694" s="102"/>
      <c r="D694" s="124"/>
      <c r="E694" s="126"/>
      <c r="F694" s="104"/>
      <c r="G694" s="126"/>
      <c r="H694" s="104"/>
      <c r="I694" s="106"/>
    </row>
    <row r="695" spans="1:9" ht="12.75">
      <c r="A695" s="122"/>
      <c r="B695" s="102"/>
      <c r="C695" s="102"/>
      <c r="D695" s="124"/>
      <c r="E695" s="126"/>
      <c r="F695" s="104"/>
      <c r="G695" s="126"/>
      <c r="H695" s="104"/>
      <c r="I695" s="106"/>
    </row>
    <row r="696" spans="1:9" ht="12.75">
      <c r="A696" s="122"/>
      <c r="B696" s="102"/>
      <c r="C696" s="102"/>
      <c r="D696" s="124"/>
      <c r="E696" s="126"/>
      <c r="F696" s="104"/>
      <c r="G696" s="126"/>
      <c r="H696" s="104"/>
      <c r="I696" s="106"/>
    </row>
    <row r="697" spans="1:9" ht="12.75">
      <c r="A697" s="122"/>
      <c r="B697" s="102"/>
      <c r="C697" s="102"/>
      <c r="D697" s="124"/>
      <c r="E697" s="126"/>
      <c r="F697" s="104"/>
      <c r="G697" s="126"/>
      <c r="H697" s="104"/>
      <c r="I697" s="106"/>
    </row>
    <row r="698" spans="1:9" ht="12.75">
      <c r="A698" s="122"/>
      <c r="B698" s="102"/>
      <c r="C698" s="102"/>
      <c r="D698" s="124"/>
      <c r="E698" s="126"/>
      <c r="F698" s="104"/>
      <c r="G698" s="126"/>
      <c r="H698" s="104"/>
      <c r="I698" s="106"/>
    </row>
    <row r="699" spans="1:9" ht="12.75">
      <c r="A699" s="128"/>
      <c r="B699" s="114"/>
      <c r="C699" s="114"/>
      <c r="D699" s="110"/>
      <c r="E699" s="110"/>
      <c r="F699" s="130"/>
      <c r="G699" s="110"/>
      <c r="H699" s="130"/>
      <c r="I699" s="131"/>
    </row>
    <row r="700" spans="1:9" ht="12.75">
      <c r="A700" s="132"/>
      <c r="B700" s="133"/>
      <c r="C700" s="133"/>
      <c r="D700" s="134"/>
      <c r="E700" s="134"/>
      <c r="F700" s="135"/>
      <c r="G700" s="136"/>
      <c r="H700" s="136"/>
      <c r="I700" s="136"/>
    </row>
    <row r="701" spans="1:9" ht="12.75">
      <c r="A701" s="82"/>
      <c r="B701" s="83"/>
      <c r="C701" s="237"/>
      <c r="D701" s="113"/>
      <c r="E701" s="113"/>
      <c r="F701" s="113"/>
      <c r="G701" s="113"/>
      <c r="H701" s="113"/>
      <c r="I701" s="113"/>
    </row>
    <row r="705" spans="1:9" ht="12.75">
      <c r="A705" s="76" t="s">
        <v>0</v>
      </c>
      <c r="B705" s="77"/>
      <c r="C705" s="77"/>
      <c r="D705" s="112"/>
      <c r="E705" s="112"/>
      <c r="F705" s="79" t="s">
        <v>1</v>
      </c>
      <c r="G705" s="79"/>
      <c r="H705" s="79"/>
      <c r="I705" s="79"/>
    </row>
    <row r="706" spans="1:9" ht="12.75">
      <c r="A706" s="76" t="s">
        <v>2</v>
      </c>
      <c r="B706" s="77"/>
      <c r="C706" s="77"/>
      <c r="D706" s="112"/>
      <c r="E706" s="112"/>
      <c r="F706" s="79" t="s">
        <v>3</v>
      </c>
      <c r="G706" s="79"/>
      <c r="H706" s="79"/>
      <c r="I706" s="79"/>
    </row>
    <row r="707" spans="1:9" ht="12.75">
      <c r="A707" s="76" t="s">
        <v>4</v>
      </c>
      <c r="B707" s="77"/>
      <c r="C707" s="77"/>
      <c r="D707" s="78"/>
      <c r="E707" s="80"/>
      <c r="F707" s="80"/>
      <c r="G707" s="81"/>
      <c r="H707" s="80"/>
      <c r="I707" s="81"/>
    </row>
    <row r="708" spans="1:9" ht="20.25">
      <c r="A708" s="211" t="s">
        <v>481</v>
      </c>
      <c r="B708" s="211"/>
      <c r="C708" s="211"/>
      <c r="D708" s="211"/>
      <c r="E708" s="211"/>
      <c r="F708" s="211"/>
      <c r="G708" s="211"/>
      <c r="H708" s="211"/>
      <c r="I708" s="211"/>
    </row>
    <row r="709" spans="1:9" ht="12.75">
      <c r="A709" s="82"/>
      <c r="B709" s="83"/>
      <c r="C709" s="83"/>
      <c r="D709" s="78"/>
      <c r="E709" s="80"/>
      <c r="F709" s="80"/>
      <c r="G709" s="81"/>
      <c r="H709" s="80"/>
      <c r="I709" s="81"/>
    </row>
    <row r="710" spans="1:9" ht="12.75">
      <c r="A710" s="84"/>
      <c r="B710" s="83"/>
      <c r="C710" s="83"/>
      <c r="D710" s="78"/>
      <c r="E710" s="80"/>
      <c r="F710" s="80"/>
      <c r="G710" s="81"/>
      <c r="H710" s="80"/>
      <c r="I710" s="81"/>
    </row>
    <row r="711" spans="1:9" ht="12.75">
      <c r="A711" s="22" t="s">
        <v>317</v>
      </c>
      <c r="B711" s="85"/>
      <c r="C711" s="85"/>
      <c r="D711" s="86"/>
      <c r="E711" s="85"/>
      <c r="F711" s="85"/>
      <c r="G711" s="85"/>
      <c r="H711" s="80"/>
      <c r="I711" s="81"/>
    </row>
    <row r="712" spans="1:9" ht="12.75">
      <c r="A712" s="82"/>
      <c r="B712" s="83"/>
      <c r="C712" s="83"/>
      <c r="D712" s="78"/>
      <c r="E712" s="80"/>
      <c r="F712" s="80"/>
      <c r="G712" s="81"/>
      <c r="H712" s="80"/>
      <c r="I712" s="81"/>
    </row>
    <row r="713" spans="1:9" ht="12.75">
      <c r="A713" s="115"/>
      <c r="B713" s="116"/>
      <c r="C713" s="116"/>
      <c r="D713" s="117"/>
      <c r="E713" s="118"/>
      <c r="F713" s="118"/>
      <c r="G713" s="119"/>
      <c r="H713" s="118"/>
      <c r="I713" s="119"/>
    </row>
    <row r="714" spans="1:9" ht="12.75">
      <c r="A714" s="88"/>
      <c r="B714" s="89"/>
      <c r="C714" s="89"/>
      <c r="D714" s="90" t="s">
        <v>5</v>
      </c>
      <c r="E714" s="89" t="s">
        <v>6</v>
      </c>
      <c r="F714" s="89" t="s">
        <v>265</v>
      </c>
      <c r="G714" s="89" t="s">
        <v>8</v>
      </c>
      <c r="H714" s="89" t="s">
        <v>266</v>
      </c>
      <c r="I714" s="89" t="s">
        <v>265</v>
      </c>
    </row>
    <row r="715" spans="1:9" ht="12.75">
      <c r="A715" s="92" t="s">
        <v>9</v>
      </c>
      <c r="B715" s="93" t="s">
        <v>10</v>
      </c>
      <c r="C715" s="93" t="s">
        <v>11</v>
      </c>
      <c r="D715" s="94" t="s">
        <v>12</v>
      </c>
      <c r="E715" s="93" t="s">
        <v>13</v>
      </c>
      <c r="F715" s="93" t="s">
        <v>14</v>
      </c>
      <c r="G715" s="93" t="s">
        <v>15</v>
      </c>
      <c r="H715" s="93" t="s">
        <v>267</v>
      </c>
      <c r="I715" s="93" t="s">
        <v>14</v>
      </c>
    </row>
    <row r="716" spans="1:9" ht="12.75">
      <c r="A716" s="96"/>
      <c r="B716" s="97"/>
      <c r="C716" s="97"/>
      <c r="D716" s="98" t="s">
        <v>16</v>
      </c>
      <c r="E716" s="97">
        <v>2007</v>
      </c>
      <c r="F716" s="97">
        <v>2006</v>
      </c>
      <c r="G716" s="97">
        <v>2007</v>
      </c>
      <c r="H716" s="97"/>
      <c r="I716" s="97">
        <v>2007</v>
      </c>
    </row>
    <row r="717" spans="1:9" ht="12.75">
      <c r="A717" s="122" t="s">
        <v>692</v>
      </c>
      <c r="B717" s="102"/>
      <c r="C717" s="230" t="s">
        <v>239</v>
      </c>
      <c r="D717" s="103"/>
      <c r="E717" s="103"/>
      <c r="F717" s="105"/>
      <c r="G717" s="103"/>
      <c r="H717" s="104"/>
      <c r="I717" s="106"/>
    </row>
    <row r="718" spans="1:9" ht="12.75">
      <c r="A718" s="122"/>
      <c r="B718" s="102"/>
      <c r="C718" s="102" t="s">
        <v>686</v>
      </c>
      <c r="D718" s="103"/>
      <c r="E718" s="103"/>
      <c r="F718" s="105"/>
      <c r="G718" s="103"/>
      <c r="H718" s="104"/>
      <c r="I718" s="106"/>
    </row>
    <row r="719" spans="1:9" ht="12.75">
      <c r="A719" s="122"/>
      <c r="B719" s="102"/>
      <c r="C719" s="102" t="s">
        <v>491</v>
      </c>
      <c r="D719" s="103"/>
      <c r="E719" s="103"/>
      <c r="F719" s="105"/>
      <c r="G719" s="103"/>
      <c r="H719" s="104"/>
      <c r="I719" s="106"/>
    </row>
    <row r="720" spans="1:9" ht="12.75">
      <c r="A720" s="122"/>
      <c r="B720" s="102"/>
      <c r="C720" s="102" t="s">
        <v>616</v>
      </c>
      <c r="D720" s="103"/>
      <c r="E720" s="103"/>
      <c r="F720" s="105"/>
      <c r="G720" s="103"/>
      <c r="H720" s="104"/>
      <c r="I720" s="106"/>
    </row>
    <row r="721" spans="1:9" ht="12.75">
      <c r="A721" s="122"/>
      <c r="B721" s="102"/>
      <c r="C721" s="102" t="s">
        <v>687</v>
      </c>
      <c r="D721" s="103"/>
      <c r="E721" s="103"/>
      <c r="F721" s="105"/>
      <c r="G721" s="103"/>
      <c r="H721" s="104"/>
      <c r="I721" s="106"/>
    </row>
    <row r="722" spans="1:9" ht="12.75">
      <c r="A722" s="122"/>
      <c r="B722" s="102"/>
      <c r="C722" s="102" t="s">
        <v>688</v>
      </c>
      <c r="D722" s="103"/>
      <c r="E722" s="103"/>
      <c r="F722" s="105"/>
      <c r="G722" s="103"/>
      <c r="H722" s="104"/>
      <c r="I722" s="106"/>
    </row>
    <row r="723" spans="1:9" ht="12.75">
      <c r="A723" s="122"/>
      <c r="B723" s="102"/>
      <c r="C723" s="102" t="s">
        <v>689</v>
      </c>
      <c r="D723" s="103">
        <v>630</v>
      </c>
      <c r="E723" s="103">
        <f>D723</f>
        <v>630</v>
      </c>
      <c r="F723" s="104">
        <v>0</v>
      </c>
      <c r="G723" s="103">
        <f>(D723*0*0.1)/12</f>
        <v>0</v>
      </c>
      <c r="H723" s="104">
        <v>0</v>
      </c>
      <c r="I723" s="106">
        <f>G723</f>
        <v>0</v>
      </c>
    </row>
    <row r="724" spans="1:9" ht="12.75">
      <c r="A724" s="122"/>
      <c r="B724" s="102"/>
      <c r="C724" s="124"/>
      <c r="D724" s="124"/>
      <c r="E724" s="126"/>
      <c r="F724" s="104"/>
      <c r="G724" s="126"/>
      <c r="H724" s="104"/>
      <c r="I724" s="106"/>
    </row>
    <row r="725" spans="1:9" ht="12.75">
      <c r="A725" s="122" t="s">
        <v>693</v>
      </c>
      <c r="B725" s="102"/>
      <c r="C725" s="230" t="s">
        <v>239</v>
      </c>
      <c r="D725" s="103"/>
      <c r="E725" s="103"/>
      <c r="F725" s="105"/>
      <c r="G725" s="103"/>
      <c r="H725" s="104"/>
      <c r="I725" s="106"/>
    </row>
    <row r="726" spans="1:9" ht="12.75">
      <c r="A726" s="122"/>
      <c r="B726" s="102"/>
      <c r="C726" s="102" t="s">
        <v>686</v>
      </c>
      <c r="D726" s="103"/>
      <c r="E726" s="103"/>
      <c r="F726" s="105"/>
      <c r="G726" s="103"/>
      <c r="H726" s="104"/>
      <c r="I726" s="106"/>
    </row>
    <row r="727" spans="1:9" ht="12.75">
      <c r="A727" s="122"/>
      <c r="B727" s="102"/>
      <c r="C727" s="102" t="s">
        <v>491</v>
      </c>
      <c r="D727" s="103"/>
      <c r="E727" s="103"/>
      <c r="F727" s="105"/>
      <c r="G727" s="103"/>
      <c r="H727" s="104"/>
      <c r="I727" s="106"/>
    </row>
    <row r="728" spans="1:9" ht="12.75">
      <c r="A728" s="122"/>
      <c r="B728" s="102"/>
      <c r="C728" s="102" t="s">
        <v>616</v>
      </c>
      <c r="D728" s="103"/>
      <c r="E728" s="103"/>
      <c r="F728" s="105"/>
      <c r="G728" s="103"/>
      <c r="H728" s="104"/>
      <c r="I728" s="106"/>
    </row>
    <row r="729" spans="1:9" ht="12.75">
      <c r="A729" s="122"/>
      <c r="B729" s="102"/>
      <c r="C729" s="102" t="s">
        <v>687</v>
      </c>
      <c r="D729" s="103"/>
      <c r="E729" s="103"/>
      <c r="F729" s="105"/>
      <c r="G729" s="103"/>
      <c r="H729" s="104"/>
      <c r="I729" s="106"/>
    </row>
    <row r="730" spans="1:9" ht="12.75">
      <c r="A730" s="122"/>
      <c r="B730" s="102"/>
      <c r="C730" s="102" t="s">
        <v>688</v>
      </c>
      <c r="D730" s="103"/>
      <c r="E730" s="103"/>
      <c r="F730" s="105"/>
      <c r="G730" s="103"/>
      <c r="H730" s="104"/>
      <c r="I730" s="106"/>
    </row>
    <row r="731" spans="1:9" ht="12.75">
      <c r="A731" s="122"/>
      <c r="B731" s="102"/>
      <c r="C731" s="102" t="s">
        <v>689</v>
      </c>
      <c r="D731" s="103">
        <v>630</v>
      </c>
      <c r="E731" s="103">
        <f>D731</f>
        <v>630</v>
      </c>
      <c r="F731" s="104">
        <v>0</v>
      </c>
      <c r="G731" s="103">
        <f>(D731*0*0.1)/12</f>
        <v>0</v>
      </c>
      <c r="H731" s="104">
        <v>0</v>
      </c>
      <c r="I731" s="106">
        <f>G731</f>
        <v>0</v>
      </c>
    </row>
    <row r="732" spans="1:9" ht="12.75">
      <c r="A732" s="122"/>
      <c r="B732" s="102"/>
      <c r="C732" s="124"/>
      <c r="D732" s="103"/>
      <c r="E732" s="126"/>
      <c r="F732" s="104"/>
      <c r="G732" s="126"/>
      <c r="H732" s="104"/>
      <c r="I732" s="106"/>
    </row>
    <row r="733" spans="1:9" ht="12.75">
      <c r="A733" s="122" t="s">
        <v>694</v>
      </c>
      <c r="B733" s="102"/>
      <c r="C733" s="230" t="s">
        <v>239</v>
      </c>
      <c r="D733" s="103"/>
      <c r="E733" s="103"/>
      <c r="F733" s="105"/>
      <c r="G733" s="103"/>
      <c r="H733" s="104"/>
      <c r="I733" s="106"/>
    </row>
    <row r="734" spans="1:9" ht="12.75">
      <c r="A734" s="122"/>
      <c r="B734" s="102"/>
      <c r="C734" s="102" t="s">
        <v>686</v>
      </c>
      <c r="D734" s="103"/>
      <c r="E734" s="103"/>
      <c r="F734" s="105"/>
      <c r="G734" s="103"/>
      <c r="H734" s="104"/>
      <c r="I734" s="106"/>
    </row>
    <row r="735" spans="1:9" ht="12.75">
      <c r="A735" s="122"/>
      <c r="B735" s="102"/>
      <c r="C735" s="102" t="s">
        <v>491</v>
      </c>
      <c r="D735" s="103"/>
      <c r="E735" s="103"/>
      <c r="F735" s="105"/>
      <c r="G735" s="103"/>
      <c r="H735" s="104"/>
      <c r="I735" s="106"/>
    </row>
    <row r="736" spans="1:9" ht="12.75">
      <c r="A736" s="122"/>
      <c r="B736" s="102"/>
      <c r="C736" s="102" t="s">
        <v>616</v>
      </c>
      <c r="D736" s="103"/>
      <c r="E736" s="103"/>
      <c r="F736" s="105"/>
      <c r="G736" s="103"/>
      <c r="H736" s="104"/>
      <c r="I736" s="106"/>
    </row>
    <row r="737" spans="1:9" ht="12.75">
      <c r="A737" s="122"/>
      <c r="B737" s="102"/>
      <c r="C737" s="102" t="s">
        <v>687</v>
      </c>
      <c r="D737" s="103"/>
      <c r="E737" s="103"/>
      <c r="F737" s="105"/>
      <c r="G737" s="103"/>
      <c r="H737" s="104"/>
      <c r="I737" s="106"/>
    </row>
    <row r="738" spans="1:9" ht="12.75">
      <c r="A738" s="122"/>
      <c r="B738" s="102"/>
      <c r="C738" s="102" t="s">
        <v>688</v>
      </c>
      <c r="D738" s="103"/>
      <c r="E738" s="103"/>
      <c r="F738" s="105"/>
      <c r="G738" s="103"/>
      <c r="H738" s="104"/>
      <c r="I738" s="106"/>
    </row>
    <row r="739" spans="1:9" ht="12.75">
      <c r="A739" s="122"/>
      <c r="B739" s="102"/>
      <c r="C739" s="102" t="s">
        <v>689</v>
      </c>
      <c r="D739" s="103">
        <v>630</v>
      </c>
      <c r="E739" s="103">
        <f>D739</f>
        <v>630</v>
      </c>
      <c r="F739" s="104">
        <v>0</v>
      </c>
      <c r="G739" s="103">
        <f>(D739*0*0.1)/12</f>
        <v>0</v>
      </c>
      <c r="H739" s="104">
        <v>0</v>
      </c>
      <c r="I739" s="106">
        <f>G739</f>
        <v>0</v>
      </c>
    </row>
    <row r="740" spans="1:9" ht="12.75">
      <c r="A740" s="122"/>
      <c r="B740" s="102"/>
      <c r="C740" s="124"/>
      <c r="D740" s="124"/>
      <c r="E740" s="126"/>
      <c r="F740" s="104"/>
      <c r="G740" s="126"/>
      <c r="H740" s="104"/>
      <c r="I740" s="106"/>
    </row>
    <row r="741" spans="1:9" ht="12.75">
      <c r="A741" s="122" t="s">
        <v>695</v>
      </c>
      <c r="B741" s="102"/>
      <c r="C741" s="230" t="s">
        <v>275</v>
      </c>
      <c r="D741" s="103"/>
      <c r="E741" s="103"/>
      <c r="F741" s="105"/>
      <c r="G741" s="103"/>
      <c r="H741" s="104"/>
      <c r="I741" s="106"/>
    </row>
    <row r="742" spans="1:9" ht="12.75">
      <c r="A742" s="122"/>
      <c r="B742" s="102"/>
      <c r="C742" s="102" t="s">
        <v>696</v>
      </c>
      <c r="D742" s="103"/>
      <c r="E742" s="103"/>
      <c r="F742" s="105"/>
      <c r="G742" s="103"/>
      <c r="H742" s="104"/>
      <c r="I742" s="106"/>
    </row>
    <row r="743" spans="1:9" ht="12.75">
      <c r="A743" s="122"/>
      <c r="B743" s="102"/>
      <c r="C743" s="102" t="s">
        <v>697</v>
      </c>
      <c r="D743" s="103"/>
      <c r="E743" s="103"/>
      <c r="F743" s="105"/>
      <c r="G743" s="103"/>
      <c r="H743" s="104"/>
      <c r="I743" s="106"/>
    </row>
    <row r="744" spans="1:9" ht="12.75">
      <c r="A744" s="122"/>
      <c r="B744" s="102"/>
      <c r="C744" s="102" t="s">
        <v>616</v>
      </c>
      <c r="D744" s="103"/>
      <c r="E744" s="103"/>
      <c r="F744" s="105"/>
      <c r="G744" s="103"/>
      <c r="H744" s="104"/>
      <c r="I744" s="106"/>
    </row>
    <row r="745" spans="1:9" ht="12.75">
      <c r="A745" s="122"/>
      <c r="B745" s="102"/>
      <c r="C745" s="102" t="s">
        <v>698</v>
      </c>
      <c r="D745" s="103"/>
      <c r="E745" s="103"/>
      <c r="F745" s="105"/>
      <c r="G745" s="103"/>
      <c r="H745" s="104"/>
      <c r="I745" s="106"/>
    </row>
    <row r="746" spans="1:9" ht="12.75">
      <c r="A746" s="122"/>
      <c r="B746" s="102"/>
      <c r="C746" s="102" t="s">
        <v>699</v>
      </c>
      <c r="D746" s="103"/>
      <c r="E746" s="103"/>
      <c r="F746" s="105"/>
      <c r="G746" s="103"/>
      <c r="H746" s="104"/>
      <c r="I746" s="106"/>
    </row>
    <row r="747" spans="1:9" ht="12.75">
      <c r="A747" s="122"/>
      <c r="B747" s="102"/>
      <c r="C747" s="102" t="s">
        <v>700</v>
      </c>
      <c r="D747" s="103">
        <v>1360.5</v>
      </c>
      <c r="E747" s="103">
        <f>D747</f>
        <v>1360.5</v>
      </c>
      <c r="F747" s="104">
        <v>0</v>
      </c>
      <c r="G747" s="103">
        <f>(D747*0*0.1)/12</f>
        <v>0</v>
      </c>
      <c r="H747" s="104">
        <v>0</v>
      </c>
      <c r="I747" s="106">
        <f>G747</f>
        <v>0</v>
      </c>
    </row>
    <row r="748" spans="1:9" ht="12.75">
      <c r="A748" s="122"/>
      <c r="B748" s="102"/>
      <c r="C748" s="124"/>
      <c r="D748" s="103"/>
      <c r="E748" s="126"/>
      <c r="F748" s="104"/>
      <c r="G748" s="126"/>
      <c r="H748" s="104"/>
      <c r="I748" s="106"/>
    </row>
    <row r="749" spans="1:9" ht="12.75">
      <c r="A749" s="122" t="s">
        <v>701</v>
      </c>
      <c r="B749" s="102"/>
      <c r="C749" s="230" t="s">
        <v>275</v>
      </c>
      <c r="D749" s="103"/>
      <c r="E749" s="103"/>
      <c r="F749" s="105"/>
      <c r="G749" s="103"/>
      <c r="H749" s="104"/>
      <c r="I749" s="106"/>
    </row>
    <row r="750" spans="1:9" ht="12.75">
      <c r="A750" s="122"/>
      <c r="B750" s="102"/>
      <c r="C750" s="102" t="s">
        <v>696</v>
      </c>
      <c r="D750" s="103"/>
      <c r="E750" s="103"/>
      <c r="F750" s="105"/>
      <c r="G750" s="103"/>
      <c r="H750" s="104"/>
      <c r="I750" s="106"/>
    </row>
    <row r="751" spans="1:9" ht="12.75">
      <c r="A751" s="122"/>
      <c r="B751" s="102"/>
      <c r="C751" s="102" t="s">
        <v>697</v>
      </c>
      <c r="D751" s="103"/>
      <c r="E751" s="103"/>
      <c r="F751" s="105"/>
      <c r="G751" s="103"/>
      <c r="H751" s="104"/>
      <c r="I751" s="106"/>
    </row>
    <row r="752" spans="1:9" ht="12.75">
      <c r="A752" s="122"/>
      <c r="B752" s="102"/>
      <c r="C752" s="102" t="s">
        <v>616</v>
      </c>
      <c r="D752" s="103"/>
      <c r="E752" s="103"/>
      <c r="F752" s="105"/>
      <c r="G752" s="103"/>
      <c r="H752" s="104"/>
      <c r="I752" s="106"/>
    </row>
    <row r="753" spans="1:9" ht="12.75">
      <c r="A753" s="122"/>
      <c r="B753" s="102"/>
      <c r="C753" s="102" t="s">
        <v>698</v>
      </c>
      <c r="D753" s="103"/>
      <c r="E753" s="103"/>
      <c r="F753" s="105"/>
      <c r="G753" s="103"/>
      <c r="H753" s="104"/>
      <c r="I753" s="106"/>
    </row>
    <row r="754" spans="1:9" ht="12.75">
      <c r="A754" s="122"/>
      <c r="B754" s="102"/>
      <c r="C754" s="102" t="s">
        <v>699</v>
      </c>
      <c r="D754" s="103"/>
      <c r="E754" s="103"/>
      <c r="F754" s="105"/>
      <c r="G754" s="103"/>
      <c r="H754" s="104"/>
      <c r="I754" s="106"/>
    </row>
    <row r="755" spans="1:9" ht="12.75">
      <c r="A755" s="122"/>
      <c r="B755" s="102"/>
      <c r="C755" s="102" t="s">
        <v>700</v>
      </c>
      <c r="D755" s="103">
        <v>1360.5</v>
      </c>
      <c r="E755" s="103">
        <f>D755</f>
        <v>1360.5</v>
      </c>
      <c r="F755" s="104">
        <v>0</v>
      </c>
      <c r="G755" s="103">
        <f>(D755*0*0.1)/12</f>
        <v>0</v>
      </c>
      <c r="H755" s="104">
        <v>0</v>
      </c>
      <c r="I755" s="106">
        <f>G755</f>
        <v>0</v>
      </c>
    </row>
    <row r="756" spans="1:9" ht="12.75">
      <c r="A756" s="122"/>
      <c r="B756" s="102"/>
      <c r="C756" s="124"/>
      <c r="D756" s="103"/>
      <c r="E756" s="126"/>
      <c r="F756" s="104"/>
      <c r="G756" s="126"/>
      <c r="H756" s="104"/>
      <c r="I756" s="106"/>
    </row>
    <row r="757" spans="1:9" ht="12.75">
      <c r="A757" s="122"/>
      <c r="B757" s="102"/>
      <c r="C757" s="230"/>
      <c r="D757" s="124"/>
      <c r="E757" s="126"/>
      <c r="F757" s="104"/>
      <c r="G757" s="126"/>
      <c r="H757" s="104"/>
      <c r="I757" s="106"/>
    </row>
    <row r="758" spans="1:9" ht="12.75">
      <c r="A758" s="122"/>
      <c r="B758" s="102"/>
      <c r="C758" s="102"/>
      <c r="D758" s="124"/>
      <c r="E758" s="126"/>
      <c r="F758" s="104"/>
      <c r="G758" s="126"/>
      <c r="H758" s="104"/>
      <c r="I758" s="106"/>
    </row>
    <row r="759" spans="1:9" ht="12.75">
      <c r="A759" s="122"/>
      <c r="B759" s="102"/>
      <c r="C759" s="102"/>
      <c r="D759" s="124"/>
      <c r="E759" s="126"/>
      <c r="F759" s="104"/>
      <c r="G759" s="126"/>
      <c r="H759" s="104"/>
      <c r="I759" s="106"/>
    </row>
    <row r="760" spans="1:9" ht="12.75">
      <c r="A760" s="122"/>
      <c r="B760" s="102"/>
      <c r="C760" s="102"/>
      <c r="D760" s="124"/>
      <c r="E760" s="126"/>
      <c r="F760" s="104"/>
      <c r="G760" s="126"/>
      <c r="H760" s="104"/>
      <c r="I760" s="106"/>
    </row>
    <row r="761" spans="1:9" ht="12.75">
      <c r="A761" s="122"/>
      <c r="B761" s="102"/>
      <c r="C761" s="102"/>
      <c r="D761" s="124"/>
      <c r="E761" s="126"/>
      <c r="F761" s="104"/>
      <c r="G761" s="126"/>
      <c r="H761" s="104"/>
      <c r="I761" s="106"/>
    </row>
    <row r="762" spans="1:9" ht="12.75">
      <c r="A762" s="122"/>
      <c r="B762" s="102"/>
      <c r="C762" s="102"/>
      <c r="D762" s="124"/>
      <c r="E762" s="126"/>
      <c r="F762" s="104"/>
      <c r="G762" s="126"/>
      <c r="H762" s="104"/>
      <c r="I762" s="106"/>
    </row>
    <row r="763" spans="1:9" ht="12.75">
      <c r="A763" s="128"/>
      <c r="B763" s="114"/>
      <c r="C763" s="114"/>
      <c r="D763" s="110"/>
      <c r="E763" s="110"/>
      <c r="F763" s="130"/>
      <c r="G763" s="110"/>
      <c r="H763" s="130"/>
      <c r="I763" s="131"/>
    </row>
    <row r="764" spans="1:9" ht="12.75">
      <c r="A764" s="132"/>
      <c r="B764" s="133"/>
      <c r="C764" s="133"/>
      <c r="D764" s="134"/>
      <c r="E764" s="134"/>
      <c r="F764" s="135"/>
      <c r="G764" s="136"/>
      <c r="H764" s="136"/>
      <c r="I764" s="136"/>
    </row>
    <row r="765" spans="1:9" ht="12.75">
      <c r="A765" s="82"/>
      <c r="B765" s="83"/>
      <c r="C765" s="231" t="s">
        <v>702</v>
      </c>
      <c r="D765" s="160">
        <f aca="true" t="shared" si="5" ref="D765:I765">SUM(D717:D763,D653:D699)</f>
        <v>20391</v>
      </c>
      <c r="E765" s="160">
        <f t="shared" si="5"/>
        <v>20391</v>
      </c>
      <c r="F765" s="160">
        <f t="shared" si="5"/>
        <v>0</v>
      </c>
      <c r="G765" s="160">
        <f t="shared" si="5"/>
        <v>0</v>
      </c>
      <c r="H765" s="160">
        <f t="shared" si="5"/>
        <v>0</v>
      </c>
      <c r="I765" s="160">
        <f t="shared" si="5"/>
        <v>0</v>
      </c>
    </row>
    <row r="766" spans="3:9" ht="12.75">
      <c r="C766" s="231" t="s">
        <v>703</v>
      </c>
      <c r="D766" s="160">
        <v>55941</v>
      </c>
      <c r="E766" s="160">
        <v>55941</v>
      </c>
      <c r="F766" s="160">
        <f>SUM(F718:F764,F654:F700)</f>
        <v>0</v>
      </c>
      <c r="G766" s="160">
        <v>1221.79</v>
      </c>
      <c r="H766" s="160">
        <f>SUM(H718:H764,H654:H700)</f>
        <v>0</v>
      </c>
      <c r="I766" s="160">
        <v>1221.79</v>
      </c>
    </row>
    <row r="768" spans="3:9" ht="12.75">
      <c r="C768" s="231" t="s">
        <v>704</v>
      </c>
      <c r="D768" s="160">
        <v>222768.16</v>
      </c>
      <c r="E768" s="160">
        <v>227097.66</v>
      </c>
      <c r="F768" s="160">
        <v>97767.91</v>
      </c>
      <c r="G768" s="160">
        <v>16746.5</v>
      </c>
      <c r="H768" s="160">
        <f>SUM(H720:H766,H656:H702)</f>
        <v>0</v>
      </c>
      <c r="I768" s="160">
        <v>114514.41</v>
      </c>
    </row>
  </sheetData>
  <mergeCells count="12">
    <mergeCell ref="A516:I516"/>
    <mergeCell ref="A580:I580"/>
    <mergeCell ref="A644:I644"/>
    <mergeCell ref="A708:I708"/>
    <mergeCell ref="A260:I260"/>
    <mergeCell ref="A324:I324"/>
    <mergeCell ref="A388:I388"/>
    <mergeCell ref="A452:I452"/>
    <mergeCell ref="A4:I4"/>
    <mergeCell ref="A68:I68"/>
    <mergeCell ref="A132:I132"/>
    <mergeCell ref="A196:I19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VENEGAS V.</dc:creator>
  <cp:keywords/>
  <dc:description/>
  <cp:lastModifiedBy>JOHNNY</cp:lastModifiedBy>
  <cp:lastPrinted>2008-04-16T16:22:58Z</cp:lastPrinted>
  <dcterms:created xsi:type="dcterms:W3CDTF">2007-02-05T15:31:24Z</dcterms:created>
  <dcterms:modified xsi:type="dcterms:W3CDTF">2008-05-13T16:29:18Z</dcterms:modified>
  <cp:category/>
  <cp:version/>
  <cp:contentType/>
  <cp:contentStatus/>
</cp:coreProperties>
</file>